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П" sheetId="1" r:id="rId1"/>
    <sheet name="доп.ТП" sheetId="3" r:id="rId2"/>
    <sheet name="ВЛ" sheetId="2" r:id="rId3"/>
    <sheet name="доп.ВЛ" sheetId="4" r:id="rId4"/>
  </sheets>
  <definedNames>
    <definedName name="_xlnm.Print_Area" localSheetId="2">ВЛ!$A$1:$K$77</definedName>
    <definedName name="_xlnm.Print_Area" localSheetId="1">доп.ТП!$A$1:$K$58</definedName>
    <definedName name="_xlnm.Print_Area" localSheetId="0">ТП!$A$1:$K$54</definedName>
  </definedNames>
  <calcPr calcId="124519"/>
</workbook>
</file>

<file path=xl/calcChain.xml><?xml version="1.0" encoding="utf-8"?>
<calcChain xmlns="http://schemas.openxmlformats.org/spreadsheetml/2006/main">
  <c r="K68" i="4"/>
  <c r="J68"/>
  <c r="H68"/>
  <c r="F68"/>
  <c r="D68"/>
  <c r="K67"/>
  <c r="J67"/>
  <c r="H67"/>
  <c r="F67"/>
  <c r="D67"/>
  <c r="H53" i="2"/>
  <c r="F53"/>
  <c r="K64"/>
  <c r="K63"/>
  <c r="J63"/>
  <c r="H63"/>
  <c r="F63"/>
  <c r="D63"/>
  <c r="K59"/>
  <c r="J59"/>
  <c r="H59"/>
  <c r="F59"/>
  <c r="D59"/>
  <c r="K53"/>
  <c r="D53"/>
  <c r="D64" s="1"/>
  <c r="D65" s="1"/>
  <c r="K34"/>
  <c r="F34"/>
  <c r="D34"/>
  <c r="D52"/>
  <c r="D51"/>
  <c r="J51" s="1"/>
  <c r="F16" i="3" l="1"/>
  <c r="D16"/>
  <c r="K16"/>
  <c r="J16"/>
  <c r="H16"/>
  <c r="D29" i="1"/>
  <c r="D42" i="3"/>
  <c r="K29" i="1"/>
  <c r="J29"/>
  <c r="H29"/>
  <c r="F29"/>
  <c r="H35"/>
  <c r="H32"/>
  <c r="D50" i="2"/>
  <c r="K20" i="4"/>
  <c r="J20"/>
  <c r="H20"/>
  <c r="F20"/>
  <c r="D20"/>
  <c r="D49" i="2"/>
  <c r="D48"/>
  <c r="J48" s="1"/>
  <c r="D45"/>
  <c r="D31"/>
  <c r="D33"/>
  <c r="J33" s="1"/>
  <c r="D32"/>
  <c r="J32" s="1"/>
  <c r="D23"/>
  <c r="J23" s="1"/>
  <c r="D22"/>
  <c r="J22" s="1"/>
  <c r="K42" i="3"/>
  <c r="J42"/>
  <c r="H42"/>
  <c r="F42"/>
  <c r="K37"/>
  <c r="J37"/>
  <c r="H37"/>
  <c r="F37"/>
  <c r="D37"/>
  <c r="K20"/>
  <c r="J20"/>
  <c r="H20"/>
  <c r="F20"/>
  <c r="D20"/>
  <c r="F42" i="1"/>
  <c r="D42"/>
  <c r="D62" i="2"/>
  <c r="D61"/>
  <c r="D30"/>
  <c r="J30" s="1"/>
  <c r="J28"/>
  <c r="D25"/>
  <c r="J25" s="1"/>
  <c r="J34" l="1"/>
  <c r="J53"/>
  <c r="J43" i="3"/>
  <c r="H43"/>
  <c r="F43"/>
  <c r="D43"/>
  <c r="K43"/>
  <c r="H23" i="2"/>
  <c r="H30"/>
  <c r="H28"/>
  <c r="H33"/>
  <c r="J45"/>
  <c r="J47"/>
  <c r="J49"/>
  <c r="H25"/>
  <c r="J64" l="1"/>
  <c r="H34"/>
  <c r="H64" s="1"/>
  <c r="J65" l="1"/>
  <c r="F64"/>
  <c r="K17"/>
  <c r="K65" s="1"/>
  <c r="J17"/>
  <c r="F65" l="1"/>
  <c r="H17"/>
  <c r="H65" s="1"/>
  <c r="F17"/>
  <c r="J35" i="1"/>
  <c r="K42"/>
  <c r="J42"/>
  <c r="K35"/>
  <c r="K32"/>
  <c r="J32"/>
  <c r="H42"/>
  <c r="H43" s="1"/>
  <c r="H15"/>
  <c r="F35"/>
  <c r="F32"/>
  <c r="F15"/>
  <c r="D32"/>
  <c r="D35"/>
  <c r="D15"/>
  <c r="D43" l="1"/>
  <c r="D44" s="1"/>
  <c r="F43"/>
  <c r="F44" s="1"/>
  <c r="K43"/>
  <c r="J43"/>
  <c r="J44" s="1"/>
  <c r="K44"/>
  <c r="H44"/>
</calcChain>
</file>

<file path=xl/sharedStrings.xml><?xml version="1.0" encoding="utf-8"?>
<sst xmlns="http://schemas.openxmlformats.org/spreadsheetml/2006/main" count="429" uniqueCount="231">
  <si>
    <t>"СОГЛАСОВАНО"</t>
  </si>
  <si>
    <t>"УТВЕРЖДАЮ"</t>
  </si>
  <si>
    <t>Начальник ПЭО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</si>
  <si>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</si>
  <si>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</si>
  <si>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</si>
  <si>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</si>
  <si>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</si>
  <si>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</si>
  <si>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</si>
  <si>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</si>
  <si>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</si>
  <si>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</si>
  <si>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</si>
  <si>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</si>
  <si>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</si>
  <si>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</si>
  <si>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</si>
  <si>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</si>
  <si>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1.1</t>
  </si>
  <si>
    <t>Силовые трансформаторы</t>
  </si>
  <si>
    <t>1 шт</t>
  </si>
  <si>
    <t>Итого:</t>
  </si>
  <si>
    <t>2.1</t>
  </si>
  <si>
    <t>Трансформаторные подстанции</t>
  </si>
  <si>
    <t>2.2</t>
  </si>
  <si>
    <t>КЛ 0,4 кВ</t>
  </si>
  <si>
    <t>2.3</t>
  </si>
  <si>
    <t>КЛ 6-10 кВ</t>
  </si>
  <si>
    <t>2.4</t>
  </si>
  <si>
    <t>Итого текущий и капитальный ремонт:</t>
  </si>
  <si>
    <t>Ремонт КЛ-0,4кВ по дефектам</t>
  </si>
  <si>
    <t>Ремонт КЛ-6/10кВ по дефектам</t>
  </si>
  <si>
    <t>Начальник ПТО</t>
  </si>
  <si>
    <t>Ревизия и наладка РЗА</t>
  </si>
  <si>
    <t>Всего кап.ремонт:</t>
  </si>
  <si>
    <t>Всего за текущий ремонт:</t>
  </si>
  <si>
    <t>Е.Л.Мазоватов</t>
  </si>
  <si>
    <t>Начальник ТПиКЛ</t>
  </si>
  <si>
    <t>М.Д.Шаймарданов</t>
  </si>
  <si>
    <t>Инвестиционная программа на 2023г</t>
  </si>
  <si>
    <t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</t>
  </si>
  <si>
    <t>Тех.присоединение 2023</t>
  </si>
  <si>
    <t xml:space="preserve">Капитальный ремонт ОС </t>
  </si>
  <si>
    <t xml:space="preserve">Текущий ремонт ОС </t>
  </si>
  <si>
    <t>Капитальный ремонт ОС</t>
  </si>
  <si>
    <t>Воздушные линии</t>
  </si>
  <si>
    <t>Текущий ремонт ОС</t>
  </si>
  <si>
    <t>2.2.</t>
  </si>
  <si>
    <t>Замена приборов учета эл/энергии потребителей в целях исполнения ФЗ №522 от 27.12.2018г.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</si>
  <si>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</si>
  <si>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</si>
  <si>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</si>
  <si>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</si>
  <si>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ТО-2 Воздушные линии 0,4кВ (с отключениями)</t>
  </si>
  <si>
    <t>ТО-1 Воздушные линии 6/10кВ (обходы и осмотры)</t>
  </si>
  <si>
    <t>2.3.</t>
  </si>
  <si>
    <t>ТО-2 Воздушные линии 6/10кВ. Замена РВО (Испытание,замена) (с отключениями)</t>
  </si>
  <si>
    <t>2.4.</t>
  </si>
  <si>
    <t>Составил:</t>
  </si>
  <si>
    <t>РП/ТП-011, РУ-6кВ, яч.6 замена т/т 200/5</t>
  </si>
  <si>
    <t>РП/ТП-011, РУ-6кВ, яч.9 замена т/т 200/5</t>
  </si>
  <si>
    <t>РП/ТП-011, РУ-6кВ, яч.5 замена т/н</t>
  </si>
  <si>
    <t>РП/ТП-011, РУ-6кВ, яч.10 замена т/н</t>
  </si>
  <si>
    <t>ТП-559, РУ-6кВ, яч.2 замена т/т 150/5</t>
  </si>
  <si>
    <t>ТП-559, РУ-6кВ, яч.5 замена т/н</t>
  </si>
  <si>
    <t>ТП-506, РУ-6кВ, яч.1 замена т/т 30/5</t>
  </si>
  <si>
    <t>ТП-506, РУ-6кВ, яч.3 замена т/н</t>
  </si>
  <si>
    <t>РП-16, РУ-6кВ, яч.16 установка т/т 50/5</t>
  </si>
  <si>
    <t>РП-16, РУ-6кВ, яч.1 установка т/т 50/5</t>
  </si>
  <si>
    <t>РП-16, РУ-6кВ, яч.2 установка т/т 50/5</t>
  </si>
  <si>
    <t>РП-16, РУ-6кВ, яч.5 замена т/н</t>
  </si>
  <si>
    <t>РП-16, РУ-6кВ, яч.12 замена т/н</t>
  </si>
  <si>
    <t>ЦРП-2 "ОЗНПО" (организация учета на границе для ТП-169), РУ-6кВ, яч.5 - замена т/т 10/5 и тн</t>
  </si>
  <si>
    <t>ЦРП-2 "ОЗНПО" (организация учета на границе для ТП-169), РУ-6кВ, яч.12 - замена т/т 10/5 и тн</t>
  </si>
  <si>
    <t>По инвестпрограмме 2023г. Монтаж(замена) в/в т/тока и т/напряжения:</t>
  </si>
  <si>
    <t>1715 м.</t>
  </si>
  <si>
    <t>ТП-035 ф.Ленина, 42. Замена голого провода на СИП с увеличением сечения</t>
  </si>
  <si>
    <t>ТП-149 ф.Майская Замена голого провода на СИП с увеличением сечения</t>
  </si>
  <si>
    <t>ТП-050 Северная 28 Замена голого провода на СИП с увеличением сечения</t>
  </si>
  <si>
    <t>ТП-054 ф.Горздрав. Замена голого провода на СИП с увеличением сечени</t>
  </si>
  <si>
    <t>1795 м.</t>
  </si>
  <si>
    <t>1165 м.</t>
  </si>
  <si>
    <t>2517 м.</t>
  </si>
  <si>
    <r>
      <t xml:space="preserve">Гайнуллин Альберт Маратович. Установка и допуск в эксплуатацию приборов учета электрической энергии и мощности на опоре ВЛИ-0,4кВ СНТ "Ручеек" от ТП-6/0,4кВ СНТ "Ручеек". </t>
    </r>
    <r>
      <rPr>
        <b/>
        <sz val="9"/>
        <color theme="1"/>
        <rFont val="Arial"/>
        <family val="2"/>
        <charset val="204"/>
      </rPr>
      <t>ЗП-604</t>
    </r>
  </si>
  <si>
    <r>
      <t xml:space="preserve"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63кВА-1шт). </t>
    </r>
    <r>
      <rPr>
        <b/>
        <sz val="9"/>
        <rFont val="Arial"/>
        <family val="2"/>
        <charset val="204"/>
      </rPr>
      <t>ЗП-369,402,691, 265,327</t>
    </r>
  </si>
  <si>
    <t>Согласно предписания Прокуратуры и Ростехнадзора от - вырубка кустарников , подрезка деревьев , угрожающих падением на ВЛ ВЛ-0,4кВ от ТП-33/ф.Крестьянская</t>
  </si>
  <si>
    <t xml:space="preserve">Согласно предписания Прокуратуры и Ростехнадзора от - вырубка кустарников , подрезка деревьев,  угрожающих падением на ВЛ ВЛ-0,4кВ от ТП-33/ф.Речная, Набережная </t>
  </si>
  <si>
    <t>440 м.</t>
  </si>
  <si>
    <t>300 м.</t>
  </si>
  <si>
    <t>420м.</t>
  </si>
  <si>
    <t>690м.</t>
  </si>
  <si>
    <t>370м.</t>
  </si>
  <si>
    <t>300м.</t>
  </si>
  <si>
    <t>600м.</t>
  </si>
  <si>
    <t>180м.</t>
  </si>
  <si>
    <t>365м</t>
  </si>
  <si>
    <t>100м.</t>
  </si>
  <si>
    <t>570м.</t>
  </si>
  <si>
    <t>844м.</t>
  </si>
  <si>
    <t>138м.</t>
  </si>
  <si>
    <t>220м.</t>
  </si>
  <si>
    <t>540м.</t>
  </si>
  <si>
    <t>360м.</t>
  </si>
  <si>
    <t>120м.</t>
  </si>
  <si>
    <t>866м.</t>
  </si>
  <si>
    <t>1300м.</t>
  </si>
  <si>
    <t>125м.</t>
  </si>
  <si>
    <t>980м.</t>
  </si>
  <si>
    <t>150м.</t>
  </si>
  <si>
    <t>1249м.</t>
  </si>
  <si>
    <r>
      <t xml:space="preserve">Якупов Альберт Зульфатович   
 Организация:   Филиал "Газпром газораспределение Уфа" в г.Туймазы.
ГРПБ № 3, расположенное по адресу: РБ, г. Октябрьский, 21 микрорайон. Установка и допуск в эксплуатацию приборов учета электрической энергии (мощности) в ТП-027, РУ-0,4кВ IIс.ш., яч. № 6, 16Р. </t>
    </r>
    <r>
      <rPr>
        <b/>
        <sz val="9"/>
        <rFont val="Arial"/>
        <family val="2"/>
        <charset val="204"/>
      </rPr>
      <t>ЗП-290</t>
    </r>
  </si>
  <si>
    <r>
      <t xml:space="preserve">Садыков Айдар Римелевич. Индивидуальный жилой дом, расположенный по адресу: РБ, г. Октябрьский, микрорайон Радужный, ул. Березовая, участок № 39. Установка прибора учета. </t>
    </r>
    <r>
      <rPr>
        <b/>
        <sz val="9"/>
        <color theme="1"/>
        <rFont val="Arial"/>
        <family val="2"/>
        <charset val="204"/>
      </rPr>
      <t>ЗП-540</t>
    </r>
  </si>
  <si>
    <r>
      <t xml:space="preserve">Попов Василий Анатольевич. Индивидуальный жилой дом, расположенный по адресу: РБ, г. Октябрьский, ул. Суворова, д.18, в связи с увеличением мощности, Установка прибора учета. </t>
    </r>
    <r>
      <rPr>
        <b/>
        <sz val="9"/>
        <color theme="1"/>
        <rFont val="Arial"/>
        <family val="2"/>
        <charset val="204"/>
      </rPr>
      <t>ЗП-544</t>
    </r>
  </si>
  <si>
    <r>
      <t xml:space="preserve">Вальтиева Гузель Рафаэлевна. Индивидуальный жилой дом, расположенный по адресу: г. Октябрьский, 1-й проезд Р.Нигмати, дом 6 (увеличение мощности), Установка прибора учета. </t>
    </r>
    <r>
      <rPr>
        <b/>
        <sz val="9"/>
        <color theme="1"/>
        <rFont val="Arial"/>
        <family val="2"/>
        <charset val="204"/>
      </rPr>
      <t>ЗП-560</t>
    </r>
  </si>
  <si>
    <r>
      <t xml:space="preserve">Ченарева Гузель Расимовна. Индивидуальный жилой дом, расположенный по адресу: РБ, г. Октябрьский, микрорайон Радужный, ул. Янтарная, участок № 5, Установка прибора учета. </t>
    </r>
    <r>
      <rPr>
        <b/>
        <sz val="9"/>
        <color theme="1"/>
        <rFont val="Arial"/>
        <family val="2"/>
        <charset val="204"/>
      </rPr>
      <t>ЗП-573</t>
    </r>
  </si>
  <si>
    <t>подготовка к ОЗП 2023-2024</t>
  </si>
  <si>
    <t>Монтаж кольцующего 
ВМ 04-34/11-08</t>
  </si>
  <si>
    <t>Рассекционирование РУ-6кВ ТП-110</t>
  </si>
  <si>
    <t>Перезавод КЛ-6кВ из яч.№4 в яч.№1 РУ-6кВ ТП-039</t>
  </si>
  <si>
    <t>_______________И.Г.Тухбатуллин</t>
  </si>
  <si>
    <t>_______________Хамзина Е.Ф.</t>
  </si>
  <si>
    <t>Генеральный директор АО "ОЭС"</t>
  </si>
  <si>
    <t>Р.М.Гайсин</t>
  </si>
  <si>
    <t>Главный инженер АО "ОЭС"</t>
  </si>
  <si>
    <t>Минус 2 электромонтера - отпуск/больничный</t>
  </si>
  <si>
    <t>Вынос ВЛ-0,4кВ ф.ул.Горная, 29а. (Г-496 от 30.06.2023г.)</t>
  </si>
  <si>
    <t>Перераспределение нагрузки с ф.С на ф.В- Школьная, 9 (Ж-59 от 22.05.2023г.)</t>
  </si>
  <si>
    <t>Качество напряжения Сад.Кольцо, 84/1 (Ж-90 от 14.07.2023г.)</t>
  </si>
  <si>
    <t>Устранение схлеста проводов при ветре Мальцева, 22 (Ж-98 от 02.08.2023г.)</t>
  </si>
  <si>
    <t>Качество напряжения Черемуховая, 1Б (Ж-62 от 26.05.2023г.)</t>
  </si>
  <si>
    <t>Замена опоры 0,4кВ ул.Мирная (Жалоба от 05.10.2022г.)</t>
  </si>
  <si>
    <t>Спил елей по ул.Северная напротив ООО "Вымпел"  (Жалоба от 22.12.2022г.)</t>
  </si>
  <si>
    <t>План работ по участку  ТПиКЛ на СЕНТЯБРЬ  2023 г.</t>
  </si>
  <si>
    <t>Ремонт ТМ-250кВА</t>
  </si>
  <si>
    <t>ТО-1 ТП-08</t>
  </si>
  <si>
    <t>ТО-1 ТП-024</t>
  </si>
  <si>
    <t>ТО-1 ТП-040</t>
  </si>
  <si>
    <t>ТО-1 ТП-136</t>
  </si>
  <si>
    <t>ТО-1 ТП-182</t>
  </si>
  <si>
    <t>ТО-1 ТП-184</t>
  </si>
  <si>
    <t>ТО-1 ТП-229</t>
  </si>
  <si>
    <t>ТО-1 ТП-232</t>
  </si>
  <si>
    <t>ТО-1 РП-8</t>
  </si>
  <si>
    <t>ТО-1 РП-10</t>
  </si>
  <si>
    <t>ТО-1 РП-14</t>
  </si>
  <si>
    <t>РП-4</t>
  </si>
  <si>
    <t>РП-10</t>
  </si>
  <si>
    <t>РП-14</t>
  </si>
  <si>
    <t>ТП-019</t>
  </si>
  <si>
    <t>ТП-075</t>
  </si>
  <si>
    <t>Дополнение к Плану работ по участку  ТПиКЛ на СЕНТЯБРЬ  2023 г.</t>
  </si>
  <si>
    <t>Электроснабжение участков под ИЖС по адресу 2-й проезд Кооперативной. Пусконаладочные работы и монтаж контура заземления</t>
  </si>
  <si>
    <r>
      <t xml:space="preserve">Хайртдинов Ролан Минуллович (Октябрьский филиал АО "Уфанет")
Нежилое помещение (офис), расположенное по адресу: РБ, г. Октябрьский, ул. Чапаева, д. 2, (увеличение мощности).Установка и допуск в эксплуатацию приборов учета электрической энергии и мощности трехфазный полукосвенного включения в ТП-235, РУ-0,4кВ Iс.ш., яч. № 2, 9АВ; в ТП-235, РУ-0,4кВ IIс.ш., яч. № 5, 21АВ  </t>
    </r>
    <r>
      <rPr>
        <b/>
        <sz val="9"/>
        <rFont val="Arial"/>
        <family val="2"/>
        <charset val="204"/>
      </rPr>
      <t>ЗП-596.</t>
    </r>
  </si>
  <si>
    <r>
      <t>Хасаншин Ильдар Анварович (Общество с ограниченной ответственностью "Окойл")
Нежилое здание, расположенное по адресу: РБ, г. Октябрьский, ул. Северная, Установка и допуск в эксплуатацию приборов учета электрической энергии (мощности) трехфазный полукосвенного включения в ТП-265, РУ-0,4кВ яч. № 2, 7Р..</t>
    </r>
    <r>
      <rPr>
        <b/>
        <sz val="9"/>
        <rFont val="Arial"/>
        <family val="2"/>
        <charset val="204"/>
      </rPr>
      <t>ЗП-630.</t>
    </r>
  </si>
  <si>
    <t>На участке ТПиКЛ в сентябре работают 10 электромонтеров</t>
  </si>
  <si>
    <t>Итого: 8 электромонтеров * 168 час = 1 344 чел/час</t>
  </si>
  <si>
    <t>План работ по участку  ВЛ на СЕНТЯБРЬ  2023 г.</t>
  </si>
  <si>
    <t>Дополнение к Плану работ по участку ВЛ на СЕНТЯБРЬ  2023 г.</t>
  </si>
  <si>
    <t>На участке ВЛ в сентябре работают 10 электромонтеров</t>
  </si>
  <si>
    <t>ЛЭП-0,4кВ от</t>
  </si>
  <si>
    <t>400 м.</t>
  </si>
  <si>
    <t>ф.37-07 к ТП-019</t>
  </si>
  <si>
    <t>ф.45-05 к РП-8</t>
  </si>
  <si>
    <t>ф.45-15 к РП-8,</t>
  </si>
  <si>
    <t>ф.70-11 к РП-10</t>
  </si>
  <si>
    <t>ф.12-26 от ПС-12 к РП-4, ТП-525</t>
  </si>
  <si>
    <t>ф.05-11 к ТП-205, 141</t>
  </si>
  <si>
    <t>ТП-029 ф.Дет.сад, Мастерская по ремонту обуви</t>
  </si>
  <si>
    <t>ТП-039 ф.Фотосалон, магазин</t>
  </si>
  <si>
    <t>ТП-054 ф.Горького, Горздрав,  Типография</t>
  </si>
  <si>
    <t>ТП-078 ф.Оптово-торговый центр</t>
  </si>
  <si>
    <t>ТП-092 ф.Горького</t>
  </si>
  <si>
    <t>ТП-108 ф.Отрадная, Овощехранилище</t>
  </si>
  <si>
    <t>ТП-127 ф.Вокзальная, Соль площадка</t>
  </si>
  <si>
    <t>ТП-164 ф.Белоглазова, оздоровит.комплекс</t>
  </si>
  <si>
    <t>ТП-181 ф.8 марта</t>
  </si>
  <si>
    <t>ТП-193 ф.Рынок, Теплица, Совхозная, Котельная</t>
  </si>
  <si>
    <t>ТП-212 ф.ул.Октябрьская, Шевченко, О.Кошевого</t>
  </si>
  <si>
    <t>ТП-229 ф.ул.ЦентрСпецСтрой</t>
  </si>
  <si>
    <t>ТП-244 ф.40 микр ул.Антипологова, Хаджиярова, Биишевой, Заводская</t>
  </si>
  <si>
    <t>ТП-249 Туркменево, Сад Девон</t>
  </si>
  <si>
    <t>ТП-08 ф.Комсомольская, 17,17а,19,19а</t>
  </si>
  <si>
    <t>ТП-19 ф.Буровиков, Красноармейская, Достоевского</t>
  </si>
  <si>
    <t>ТП-33 ф.Крестьянская, Речная, Песчаная</t>
  </si>
  <si>
    <t>ТП-066 ф.Южная, Гафури, Строительная, кольцо Пролетарской</t>
  </si>
  <si>
    <t>ТП-075 ф.Гараж</t>
  </si>
  <si>
    <t>ТП-109а ул.Песчаная, Крестьянская</t>
  </si>
  <si>
    <t>ТП-181 ф.8марта</t>
  </si>
  <si>
    <t>ТП-182 ф.Клубная</t>
  </si>
  <si>
    <t>249м.</t>
  </si>
  <si>
    <r>
      <t xml:space="preserve">ЗП-60. </t>
    </r>
    <r>
      <rPr>
        <sz val="9"/>
        <color theme="1"/>
        <rFont val="Arial"/>
        <family val="2"/>
        <charset val="204"/>
      </rPr>
      <t>Исмагилов Роберт Валерьевич
Садовый дом, расположенный по адресу: г. Октябрьский, СДТ "Девон-2", участок 368.Строительство ВЛИ-0,4кВ от ранее построенной в рамках исполнения ТУ № 330-2022 от 17.06.2022г ВЛИ-0,4кВ опоры №7 фид. "СНТ Девон-2", 0,5км;
10.5 Перемонтаж сущ. оп. №7 ВЛИ-0,4кВ фид. Девон-2 от ТП-229 с изменением типа опоры на угловую поворотного типа и крепления провода СИП;Установка и допуск в эксплуатацию ПУ</t>
    </r>
  </si>
  <si>
    <r>
      <t xml:space="preserve">ЗП-62. </t>
    </r>
    <r>
      <rPr>
        <sz val="9"/>
        <color theme="1"/>
        <rFont val="Arial"/>
        <family val="2"/>
        <charset val="204"/>
      </rPr>
      <t>Багаев Раиль Афтахович
Индивидуальный жилой дом, расположенный по адресу: РБ, г. Октябрьский, ул. Нуриманова, д. 3/1. Установка и допуск в эксплуатацию приборов учета электрической энергии и мощности на опоре № 40 ВЛИ-0,4кВ фид. "Баня № 3" от ТП-026.</t>
    </r>
  </si>
  <si>
    <r>
      <t xml:space="preserve">Грицаев Евгений Николаевич
Индивидуальный садовый дом, расположенный по адресу: РБ, г. Октябрьский, СДТ "Девон-2", участок 141, Строительство ВЛИ + прибора учета. </t>
    </r>
    <r>
      <rPr>
        <b/>
        <sz val="9"/>
        <color theme="1"/>
        <rFont val="Arial"/>
        <family val="2"/>
        <charset val="204"/>
      </rPr>
      <t>ЗП-435</t>
    </r>
  </si>
  <si>
    <r>
      <rPr>
        <b/>
        <sz val="9"/>
        <color theme="1"/>
        <rFont val="Arial"/>
        <family val="2"/>
        <charset val="204"/>
      </rPr>
      <t xml:space="preserve">ЗП-44. </t>
    </r>
    <r>
      <rPr>
        <sz val="9"/>
        <color theme="1"/>
        <rFont val="Arial"/>
        <family val="2"/>
        <charset val="204"/>
      </rPr>
      <t>Ибатуллина Алина Раилевна
Индивидуальный жилой дом, расположенный по адресу: РБ, г. Октябрьский, ул. Янтарная, з/у. 51.  Установка прибора учета</t>
    </r>
  </si>
  <si>
    <r>
      <rPr>
        <b/>
        <sz val="9"/>
        <color theme="1"/>
        <rFont val="Arial"/>
        <family val="2"/>
        <charset val="204"/>
      </rPr>
      <t>ЗП-52.</t>
    </r>
    <r>
      <rPr>
        <sz val="9"/>
        <color theme="1"/>
        <rFont val="Arial"/>
        <family val="2"/>
        <charset val="204"/>
      </rPr>
      <t xml:space="preserve"> Курбонов Сахобиддин Ахмаджонович
Индивидуальный жилой дом, расположенный по адресу: РБ, г. Октябрьский, ул. Октябрьская, д. 2д. Строительство ВЛ-0,4кВ+ прибор учета</t>
    </r>
  </si>
  <si>
    <r>
      <t xml:space="preserve">ЗП-65. </t>
    </r>
    <r>
      <rPr>
        <sz val="9"/>
        <color theme="1"/>
        <rFont val="Arial"/>
        <family val="2"/>
        <charset val="204"/>
      </rPr>
      <t>Хазипов Руслан Ремирович
Индивидуальный жилой дом, расположенный по адресу: г. Октябрьский, СДТ «Радуга», з/у 45а.  Установка прибора учета</t>
    </r>
  </si>
  <si>
    <r>
      <rPr>
        <b/>
        <sz val="9"/>
        <color theme="1"/>
        <rFont val="Arial"/>
        <family val="2"/>
        <charset val="204"/>
      </rPr>
      <t>ЗП-70</t>
    </r>
    <r>
      <rPr>
        <sz val="9"/>
        <color theme="1"/>
        <rFont val="Arial"/>
        <family val="2"/>
        <charset val="204"/>
      </rPr>
      <t>. Колузаев Евгений Александрович
Садовый дом, расположенный по адресу: РБ, г. Октяб Установка прибора учета</t>
    </r>
  </si>
  <si>
    <r>
      <rPr>
        <b/>
        <sz val="9"/>
        <color theme="1"/>
        <rFont val="Arial"/>
        <family val="2"/>
        <charset val="204"/>
      </rPr>
      <t>ЗП-71.</t>
    </r>
    <r>
      <rPr>
        <sz val="9"/>
        <color theme="1"/>
        <rFont val="Arial"/>
        <family val="2"/>
        <charset val="204"/>
      </rPr>
      <t xml:space="preserve"> Юсупов Рамиль Рифгатович
Садовый дом, расположенный по адресу: РБ, г. Октябрьский, СДТ «Девон-2», уч. 466.  Установка прибора учета</t>
    </r>
  </si>
  <si>
    <r>
      <rPr>
        <b/>
        <sz val="9"/>
        <color theme="1"/>
        <rFont val="Arial"/>
        <family val="2"/>
        <charset val="204"/>
      </rPr>
      <t>ЗП-578</t>
    </r>
    <r>
      <rPr>
        <sz val="9"/>
        <color theme="1"/>
        <rFont val="Arial"/>
        <family val="2"/>
        <charset val="204"/>
      </rPr>
      <t>. Шаяпова Гульнур Хачатуровна
Индивидуальный жилой дом, расположенный по адресу: РБ, г. Октябрьский, ул. Владимира Щелкачева, д. 41. Установка прибора учета</t>
    </r>
  </si>
  <si>
    <r>
      <rPr>
        <b/>
        <sz val="9"/>
        <color theme="1"/>
        <rFont val="Arial"/>
        <family val="2"/>
        <charset val="204"/>
      </rPr>
      <t>ЗП-582.</t>
    </r>
    <r>
      <rPr>
        <sz val="9"/>
        <color theme="1"/>
        <rFont val="Arial"/>
        <family val="2"/>
        <charset val="204"/>
      </rPr>
      <t xml:space="preserve"> Божко Евгений Иванович
Индивидуальный гараж, расположенный по адресу: РБ, г. Октябрьский, ул. Чапаева, во дворе ж/д №26, гараж №1,   Установка прибора учета</t>
    </r>
  </si>
  <si>
    <r>
      <rPr>
        <b/>
        <sz val="9"/>
        <color theme="1"/>
        <rFont val="Arial"/>
        <family val="2"/>
        <charset val="204"/>
      </rPr>
      <t>ЗП-592</t>
    </r>
    <r>
      <rPr>
        <sz val="9"/>
        <color theme="1"/>
        <rFont val="Arial"/>
        <family val="2"/>
        <charset val="204"/>
      </rPr>
      <t>. Фонаков Олег Александрович
Гараж, расположенный по адресу: РБ, г. Октябрьский, ул. Свердлова, во дворе жилых домов №4 и №6, гараж №6.  Установка прибора учета</t>
    </r>
  </si>
  <si>
    <r>
      <rPr>
        <b/>
        <sz val="9"/>
        <color theme="1"/>
        <rFont val="Arial"/>
        <family val="2"/>
        <charset val="204"/>
      </rPr>
      <t xml:space="preserve">ЗП-593. </t>
    </r>
    <r>
      <rPr>
        <sz val="9"/>
        <color theme="1"/>
        <rFont val="Arial"/>
        <family val="2"/>
        <charset val="204"/>
      </rPr>
      <t>Греднев Илья Андреевич
Индивидуальный садовый дом, расположенный по адресу: РБ, г. Октябрьский, К/С «Нефтяник», участок № 20.  Установка прибора учета</t>
    </r>
  </si>
  <si>
    <r>
      <rPr>
        <b/>
        <sz val="9"/>
        <color theme="1"/>
        <rFont val="Arial"/>
        <family val="2"/>
        <charset val="204"/>
      </rPr>
      <t>ЗП-594</t>
    </r>
    <r>
      <rPr>
        <sz val="9"/>
        <color theme="1"/>
        <rFont val="Arial"/>
        <family val="2"/>
        <charset val="204"/>
      </rPr>
      <t>. Попов Алексей Павлович
Нежилое здание, расположенное по адресу: РБ, г. Октябрьский, ул. Центрспецстрой. Установка прибора учета</t>
    </r>
  </si>
  <si>
    <r>
      <rPr>
        <b/>
        <sz val="9"/>
        <color theme="1"/>
        <rFont val="Arial"/>
        <family val="2"/>
        <charset val="204"/>
      </rPr>
      <t>ЗП-595.</t>
    </r>
    <r>
      <rPr>
        <sz val="9"/>
        <color theme="1"/>
        <rFont val="Arial"/>
        <family val="2"/>
        <charset val="204"/>
      </rPr>
      <t xml:space="preserve"> Мухаметянова Альфира Миргасимовна
Индивидуальный жилой дом, расположенный по адресу: РБ, г. Октябрьский, ул. Кооперативная, д. 28.  Установка прибора учета</t>
    </r>
  </si>
  <si>
    <r>
      <rPr>
        <b/>
        <sz val="9"/>
        <color theme="1"/>
        <rFont val="Arial"/>
        <family val="2"/>
        <charset val="204"/>
      </rPr>
      <t>ЗП-597.</t>
    </r>
    <r>
      <rPr>
        <sz val="9"/>
        <color theme="1"/>
        <rFont val="Arial"/>
        <family val="2"/>
        <charset val="204"/>
      </rPr>
      <t xml:space="preserve"> Нафикова Василя Инсафутдиновна
Индивидуальный садовый дом, расположенный по адресу: РБ, г. Октябрьский, СТ «50 лет Октября», в районе участка № 3,  Установка прибора учета</t>
    </r>
  </si>
  <si>
    <r>
      <rPr>
        <b/>
        <sz val="9"/>
        <color theme="1"/>
        <rFont val="Arial"/>
        <family val="2"/>
        <charset val="204"/>
      </rPr>
      <t>ЗП-600</t>
    </r>
    <r>
      <rPr>
        <sz val="9"/>
        <color theme="1"/>
        <rFont val="Arial"/>
        <family val="2"/>
        <charset val="204"/>
      </rPr>
      <t>. Нигматуллин Марсель Райханович
Индивидуальный жилой дом, расположенный по адресу: РБ, г. Октябрьский, ул. М.Джалиля, д. 25. Установка прибора учета</t>
    </r>
  </si>
  <si>
    <r>
      <rPr>
        <b/>
        <sz val="9"/>
        <color theme="1"/>
        <rFont val="Arial"/>
        <family val="2"/>
        <charset val="204"/>
      </rPr>
      <t>ЗП-601</t>
    </r>
    <r>
      <rPr>
        <sz val="9"/>
        <color theme="1"/>
        <rFont val="Arial"/>
        <family val="2"/>
        <charset val="204"/>
      </rPr>
      <t>. Насибуллина Ильнурия Рависовна
Индивидуальный жилой дом, расположенный по адресу: РБ, г. Октябрьский, ул. Шашина, з/у 25а.  Установка прибора учета</t>
    </r>
  </si>
  <si>
    <r>
      <rPr>
        <b/>
        <sz val="9"/>
        <color theme="1"/>
        <rFont val="Arial"/>
        <family val="2"/>
        <charset val="204"/>
      </rPr>
      <t>ЗП-605</t>
    </r>
    <r>
      <rPr>
        <sz val="9"/>
        <color theme="1"/>
        <rFont val="Arial"/>
        <family val="2"/>
        <charset val="204"/>
      </rPr>
      <t>. Гилязетдинов Руслан Альбертович
Индивидуальный гараж, расположенный по адресу: РБ, г. Октябрьский, ул. Садовое кольцо.  Установка прибора учета</t>
    </r>
  </si>
  <si>
    <r>
      <rPr>
        <b/>
        <sz val="9"/>
        <color theme="1"/>
        <rFont val="Arial"/>
        <family val="2"/>
        <charset val="204"/>
      </rPr>
      <t>ЗП-606</t>
    </r>
    <r>
      <rPr>
        <sz val="9"/>
        <color theme="1"/>
        <rFont val="Arial"/>
        <family val="2"/>
        <charset val="204"/>
      </rPr>
      <t>. Фахретдинов Наиль Раилевич
Индивидуальный жилой дом, расположенный по адресу: РБ, г. Октябрьский, ул. Промышленная, дом 39.  Установка прибора учета</t>
    </r>
  </si>
  <si>
    <r>
      <rPr>
        <b/>
        <sz val="9"/>
        <color theme="1"/>
        <rFont val="Arial"/>
        <family val="2"/>
        <charset val="204"/>
      </rPr>
      <t>ЗП-615</t>
    </r>
    <r>
      <rPr>
        <sz val="9"/>
        <color theme="1"/>
        <rFont val="Arial"/>
        <family val="2"/>
        <charset val="204"/>
      </rPr>
      <t>. Салимова Наталия Владимировна
Индивидуальный садовый дом, расположенный по адресу: г.Октябрьский, СНТ "Ягодка", участок № 37.  Установка прибора учета</t>
    </r>
  </si>
  <si>
    <r>
      <rPr>
        <b/>
        <sz val="9"/>
        <color theme="1"/>
        <rFont val="Arial"/>
        <family val="2"/>
        <charset val="204"/>
      </rPr>
      <t>ЗП-623</t>
    </r>
    <r>
      <rPr>
        <sz val="9"/>
        <color theme="1"/>
        <rFont val="Arial"/>
        <family val="2"/>
        <charset val="204"/>
      </rPr>
      <t>. Жуковская-Гартман Анастасия Павловна
Индивидуальный жилой дом, расположенный по адресу: РБ, г. Октябрьский, ул.Салавата Батыра, 32а.  Установка прибора учета</t>
    </r>
  </si>
  <si>
    <r>
      <rPr>
        <b/>
        <sz val="9"/>
        <color theme="1"/>
        <rFont val="Arial"/>
        <family val="2"/>
        <charset val="204"/>
      </rPr>
      <t>ЗП-625.</t>
    </r>
    <r>
      <rPr>
        <sz val="9"/>
        <color theme="1"/>
        <rFont val="Arial"/>
        <family val="2"/>
        <charset val="204"/>
      </rPr>
      <t xml:space="preserve"> Аглиуллин Денис Дамирович
Индивидуальный жилой дом, расположенный по адресу: РБ, г. Октябрьский, ул.Янтарная, з/у 129.  Установка прибора учета</t>
    </r>
  </si>
  <si>
    <r>
      <rPr>
        <b/>
        <sz val="9"/>
        <color theme="1"/>
        <rFont val="Arial"/>
        <family val="2"/>
        <charset val="204"/>
      </rPr>
      <t>ЗП-626</t>
    </r>
    <r>
      <rPr>
        <sz val="9"/>
        <color theme="1"/>
        <rFont val="Arial"/>
        <family val="2"/>
        <charset val="204"/>
      </rPr>
      <t>. Сергейчева Зайтуна Нигматьяновна
индивидуальный гараж, расположенный по адресу: РБ, г.Октябрьский, ул.Пушкина, территория пивзавода, гараж 9.  Установка прибора учета</t>
    </r>
  </si>
  <si>
    <r>
      <rPr>
        <b/>
        <sz val="9"/>
        <color theme="1"/>
        <rFont val="Arial"/>
        <family val="2"/>
        <charset val="204"/>
      </rPr>
      <t>ЗП-627</t>
    </r>
    <r>
      <rPr>
        <sz val="9"/>
        <color theme="1"/>
        <rFont val="Arial"/>
        <family val="2"/>
        <charset val="204"/>
      </rPr>
      <t>. Хрущев Георгий Вячеславович
Индивидуальный жилой дом, расположенный по адресу: РБ, г. Октябрьский, ул. Ик.  Установка прибора учета</t>
    </r>
  </si>
  <si>
    <r>
      <rPr>
        <b/>
        <sz val="9"/>
        <color theme="1"/>
        <rFont val="Arial"/>
        <family val="2"/>
        <charset val="204"/>
      </rPr>
      <t>ЗП-628</t>
    </r>
    <r>
      <rPr>
        <sz val="9"/>
        <color theme="1"/>
        <rFont val="Arial"/>
        <family val="2"/>
        <charset val="204"/>
      </rPr>
      <t>. Гиниятуллин Айдар Гайсович
Индивидуальный садовый дом, расположенный по адресу: РБ, г. Октябрьский, С/т Акташ, участок № 259,  Установка прибора учета</t>
    </r>
  </si>
  <si>
    <r>
      <rPr>
        <b/>
        <sz val="9"/>
        <color theme="1"/>
        <rFont val="Arial"/>
        <family val="2"/>
        <charset val="204"/>
      </rPr>
      <t>ЗП-631</t>
    </r>
    <r>
      <rPr>
        <sz val="9"/>
        <color theme="1"/>
        <rFont val="Arial"/>
        <family val="2"/>
        <charset val="204"/>
      </rPr>
      <t>. Давлетов Ильдар Афтахович
Индивидуальный садовый дом, расположенный по адресу: г.Октябрьский, СТ " Акташ", участок №13, 14.  Установка прибора учета</t>
    </r>
  </si>
  <si>
    <r>
      <rPr>
        <b/>
        <sz val="9"/>
        <color theme="1"/>
        <rFont val="Arial"/>
        <family val="2"/>
        <charset val="204"/>
      </rPr>
      <t>ЗП-632.</t>
    </r>
    <r>
      <rPr>
        <sz val="9"/>
        <color theme="1"/>
        <rFont val="Arial"/>
        <family val="2"/>
        <charset val="204"/>
      </rPr>
      <t xml:space="preserve"> Курбонова Омина Гаффоровна
Индивидуальный жилой дом, расположенный по адресу: РБ, г. Октябрьский, ул.Тенистая, д.16.  Установка прибора учета</t>
    </r>
  </si>
  <si>
    <r>
      <rPr>
        <b/>
        <sz val="9"/>
        <color theme="1"/>
        <rFont val="Arial"/>
        <family val="2"/>
        <charset val="204"/>
      </rPr>
      <t>ЗП-633</t>
    </r>
    <r>
      <rPr>
        <sz val="9"/>
        <color theme="1"/>
        <rFont val="Arial"/>
        <family val="2"/>
        <charset val="204"/>
      </rPr>
      <t>. Курбонова Омина Гаффоровна
Индивидуальный жилой дом, расположенный по адресу: РБ, г. Октябрьский, ул.Каратова, з/у 69/1.  Установка прибора учета</t>
    </r>
  </si>
  <si>
    <r>
      <rPr>
        <b/>
        <sz val="9"/>
        <color theme="1"/>
        <rFont val="Arial"/>
        <family val="2"/>
        <charset val="204"/>
      </rPr>
      <t xml:space="preserve">ЗП-634. </t>
    </r>
    <r>
      <rPr>
        <sz val="9"/>
        <color theme="1"/>
        <rFont val="Arial"/>
        <family val="2"/>
        <charset val="204"/>
      </rPr>
      <t>Курбонова Омина Гаффоровна
Индивидуальный жилой дом, расположенный по адресу: РБ, г. Октябрьский, 2-й проезд Совхозной, д.8.  Установка прибора учета</t>
    </r>
  </si>
  <si>
    <r>
      <rPr>
        <b/>
        <sz val="9"/>
        <color theme="1"/>
        <rFont val="Arial"/>
        <family val="2"/>
        <charset val="204"/>
      </rPr>
      <t>ЗП-635</t>
    </r>
    <r>
      <rPr>
        <sz val="9"/>
        <color theme="1"/>
        <rFont val="Arial"/>
        <family val="2"/>
        <charset val="204"/>
      </rPr>
      <t>. Бахтигареева Олеся Валерьевна
Индивидуальный садовый дом, расположенный по адресу: г.Октябрьский, СДТ Восход-1, участок 9.  Установка прибора учета</t>
    </r>
  </si>
  <si>
    <r>
      <rPr>
        <b/>
        <sz val="9"/>
        <color theme="1"/>
        <rFont val="Arial"/>
        <family val="2"/>
        <charset val="204"/>
      </rPr>
      <t>ЗП-639</t>
    </r>
    <r>
      <rPr>
        <sz val="9"/>
        <color theme="1"/>
        <rFont val="Arial"/>
        <family val="2"/>
        <charset val="204"/>
      </rPr>
      <t>. Шангареева Элина Ильгизаровна
Индивидуальный садовый дом, расположенный по адресу: РБ, г. Октябрьский, СНТ «Нарыш-Тау», уч. 32.   Установка прибора учета</t>
    </r>
  </si>
  <si>
    <r>
      <rPr>
        <b/>
        <sz val="9"/>
        <color theme="1"/>
        <rFont val="Arial"/>
        <family val="2"/>
        <charset val="204"/>
      </rPr>
      <t>ЗП-654.</t>
    </r>
    <r>
      <rPr>
        <sz val="9"/>
        <color theme="1"/>
        <rFont val="Arial"/>
        <family val="2"/>
        <charset val="204"/>
      </rPr>
      <t xml:space="preserve"> Нурисламов Марат Ильдусович
Индивидуальный жилой дом, расположенный по адресу: РБ, г. Октябрьский, ул. Радищева, земельный участок 12а.  Установка прибора учета</t>
    </r>
  </si>
  <si>
    <r>
      <rPr>
        <b/>
        <sz val="9"/>
        <color theme="1"/>
        <rFont val="Arial"/>
        <family val="2"/>
        <charset val="204"/>
      </rPr>
      <t>ЗП-655</t>
    </r>
    <r>
      <rPr>
        <sz val="9"/>
        <color theme="1"/>
        <rFont val="Arial"/>
        <family val="2"/>
        <charset val="204"/>
      </rPr>
      <t>. Исаев Дмитрий Генадиевич
Индивидуальный жилой дом, расположенный по адресу: РБ, г. Октябрьский, ул. Строительная, дом 39.  Установка прибора учета</t>
    </r>
  </si>
  <si>
    <r>
      <rPr>
        <b/>
        <sz val="9"/>
        <color theme="1"/>
        <rFont val="Arial"/>
        <family val="2"/>
        <charset val="204"/>
      </rPr>
      <t>ЗП-656</t>
    </r>
    <r>
      <rPr>
        <sz val="9"/>
        <color theme="1"/>
        <rFont val="Arial"/>
        <family val="2"/>
        <charset val="204"/>
      </rPr>
      <t>. Плещенский Александр Александрович
Индивидуальный жилой дом, расположенный по адресу: РБ, г. Октябрьский, ул. Луговая, дом 5.  Установка прибора учета</t>
    </r>
  </si>
  <si>
    <r>
      <rPr>
        <b/>
        <sz val="9"/>
        <color theme="1"/>
        <rFont val="Arial"/>
        <family val="2"/>
        <charset val="204"/>
      </rPr>
      <t>ЗП-662.</t>
    </r>
    <r>
      <rPr>
        <sz val="9"/>
        <color theme="1"/>
        <rFont val="Arial"/>
        <family val="2"/>
        <charset val="204"/>
      </rPr>
      <t xml:space="preserve"> Эшонов Усмонходжа Юсуфович
Индивидуальный жилой дом, расположенный по адресу: РБ, г. Октябрьский, ул.Горная, д.1в.  Установка прибора учета</t>
    </r>
  </si>
  <si>
    <r>
      <rPr>
        <b/>
        <sz val="9"/>
        <color theme="1"/>
        <rFont val="Arial"/>
        <family val="2"/>
        <charset val="204"/>
      </rPr>
      <t>ЗП-666</t>
    </r>
    <r>
      <rPr>
        <sz val="9"/>
        <color theme="1"/>
        <rFont val="Arial"/>
        <family val="2"/>
        <charset val="204"/>
      </rPr>
      <t>. рсланов Марат Хамитович (ООО СЗ «СТРОЙКИРПИЧХОЛДИНГ»)
ЛЭП-0,4кВ для временного электроснабжения строительной площадки объекта: Магазины, общественное питание, расположенного по адресу: РБ, г.Октябрьский, ул.Садовое кольцо, земельный участок 20.  Установка прибора учета</t>
    </r>
  </si>
  <si>
    <r>
      <rPr>
        <b/>
        <sz val="9"/>
        <color theme="1"/>
        <rFont val="Arial"/>
        <family val="2"/>
        <charset val="204"/>
      </rPr>
      <t>ЗП-668</t>
    </r>
    <r>
      <rPr>
        <sz val="9"/>
        <color theme="1"/>
        <rFont val="Arial"/>
        <family val="2"/>
        <charset val="204"/>
      </rPr>
      <t>. Галлямутдинов Айдар Альбиртович
Индивидуальный жилой дом, расположенный по адресу: РБ, г. Октябрьский, ул.Красная, з/у 154.   Установка прибора учета</t>
    </r>
  </si>
  <si>
    <r>
      <rPr>
        <b/>
        <sz val="9"/>
        <color theme="1"/>
        <rFont val="Arial"/>
        <family val="2"/>
        <charset val="204"/>
      </rPr>
      <t>ЗП-669</t>
    </r>
    <r>
      <rPr>
        <sz val="9"/>
        <color theme="1"/>
        <rFont val="Arial"/>
        <family val="2"/>
        <charset val="204"/>
      </rPr>
      <t>. Горбунов Роман Викторович
Объект: индивидуальный садовый дом. Расположен по адресу: г.Октябрьский. Подробное месторасположение: КС, Нефтяник, уч. 131.  Установка прибора учета</t>
    </r>
  </si>
  <si>
    <r>
      <rPr>
        <b/>
        <sz val="9"/>
        <color theme="1"/>
        <rFont val="Arial"/>
        <family val="2"/>
        <charset val="204"/>
      </rPr>
      <t>ЗП-670</t>
    </r>
    <r>
      <rPr>
        <sz val="9"/>
        <color theme="1"/>
        <rFont val="Arial"/>
        <family val="2"/>
        <charset val="204"/>
      </rPr>
      <t>. Шокуров Виталий Юрьевич
Индивидуальный жилой дом, расположенный по адресу: РБ, г. Октябрьский, микрорайон Радужный, ул. Янтарная, з/у № 113.   Установка прибора учета</t>
    </r>
  </si>
  <si>
    <r>
      <rPr>
        <b/>
        <sz val="9"/>
        <color theme="1"/>
        <rFont val="Arial"/>
        <family val="2"/>
        <charset val="204"/>
      </rPr>
      <t>ЗП-42.</t>
    </r>
    <r>
      <rPr>
        <sz val="9"/>
        <color theme="1"/>
        <rFont val="Arial"/>
        <family val="2"/>
        <charset val="204"/>
      </rPr>
      <t xml:space="preserve"> Галиуллин Анвар Губайдуллович
Индивидуальный жилой дом, расположенный по адресу: РБ, г. Октябрьский, ул. Целинная, з/у 15.  Установка прибора учета</t>
    </r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</si>
</sst>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2"/>
      <name val="Arial"/>
      <family val="2"/>
    </font>
    <font>
      <sz val="12"/>
      <color theme="1"/>
      <name val="Calibri"/>
      <family val="2"/>
      <charset val="204"/>
      <scheme val="minor"/>
    </font>
    <font>
      <u/>
      <sz val="12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11" fillId="0" borderId="6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1" applyFont="1" applyFill="1" applyAlignment="1">
      <alignment horizontal="left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left" vertical="center"/>
    </xf>
    <xf numFmtId="0" fontId="3" fillId="0" borderId="6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6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left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1" fontId="3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1" fontId="2" fillId="0" borderId="5" xfId="1" applyNumberFormat="1" applyFont="1" applyFill="1" applyBorder="1" applyAlignment="1">
      <alignment horizontal="right" vertical="center"/>
    </xf>
    <xf numFmtId="3" fontId="2" fillId="0" borderId="6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" fontId="3" fillId="0" borderId="5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9" fontId="6" fillId="0" borderId="5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" fillId="0" borderId="0" xfId="1" applyFill="1"/>
    <xf numFmtId="0" fontId="0" fillId="0" borderId="0" xfId="0" applyFill="1"/>
    <xf numFmtId="0" fontId="1" fillId="0" borderId="0" xfId="1" applyFill="1" applyAlignment="1">
      <alignment horizontal="center"/>
    </xf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9" fillId="0" borderId="3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1" fontId="6" fillId="0" borderId="5" xfId="1" applyNumberFormat="1" applyFont="1" applyFill="1" applyBorder="1" applyAlignment="1">
      <alignment horizontal="right" vertical="center"/>
    </xf>
    <xf numFmtId="2" fontId="7" fillId="0" borderId="5" xfId="1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5" fillId="0" borderId="0" xfId="1" applyFont="1" applyFill="1" applyAlignment="1">
      <alignment horizontal="center"/>
    </xf>
    <xf numFmtId="0" fontId="15" fillId="0" borderId="0" xfId="1" applyFont="1" applyFill="1"/>
    <xf numFmtId="0" fontId="16" fillId="0" borderId="0" xfId="0" applyFont="1" applyFill="1"/>
    <xf numFmtId="0" fontId="15" fillId="0" borderId="0" xfId="1" applyNumberFormat="1" applyFont="1" applyFill="1" applyAlignment="1">
      <alignment vertic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left" vertical="center" wrapText="1"/>
    </xf>
    <xf numFmtId="2" fontId="3" fillId="0" borderId="5" xfId="1" applyNumberFormat="1" applyFont="1" applyFill="1" applyBorder="1" applyAlignment="1">
      <alignment horizontal="right" vertical="center"/>
    </xf>
    <xf numFmtId="0" fontId="6" fillId="2" borderId="3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9" fillId="0" borderId="0" xfId="0" applyFont="1" applyFill="1"/>
    <xf numFmtId="0" fontId="8" fillId="0" borderId="1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Alignment="1">
      <alignment horizontal="right" vertical="center"/>
    </xf>
    <xf numFmtId="0" fontId="8" fillId="0" borderId="1" xfId="1" applyNumberFormat="1" applyFont="1" applyFill="1" applyBorder="1" applyAlignment="1">
      <alignment vertical="center"/>
    </xf>
    <xf numFmtId="0" fontId="18" fillId="0" borderId="1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horizontal="right" vertical="center"/>
    </xf>
    <xf numFmtId="0" fontId="18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horizontal="left"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21" fillId="0" borderId="0" xfId="0" applyFont="1" applyFill="1"/>
    <xf numFmtId="0" fontId="18" fillId="0" borderId="0" xfId="1" applyFont="1" applyFill="1"/>
    <xf numFmtId="0" fontId="13" fillId="0" borderId="0" xfId="1" applyFont="1" applyFill="1"/>
    <xf numFmtId="0" fontId="8" fillId="0" borderId="0" xfId="1" applyNumberFormat="1" applyFont="1" applyFill="1" applyAlignment="1">
      <alignment horizontal="left"/>
    </xf>
    <xf numFmtId="0" fontId="19" fillId="0" borderId="0" xfId="0" applyFont="1" applyFill="1" applyAlignment="1">
      <alignment vertical="center"/>
    </xf>
    <xf numFmtId="0" fontId="8" fillId="0" borderId="0" xfId="1" applyNumberFormat="1" applyFont="1" applyFill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8" fillId="0" borderId="0" xfId="1" applyNumberFormat="1" applyFont="1" applyFill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Alignment="1">
      <alignment horizontal="center" wrapText="1"/>
    </xf>
    <xf numFmtId="0" fontId="13" fillId="0" borderId="0" xfId="1" applyFont="1" applyFill="1" applyAlignment="1">
      <alignment horizontal="center" vertical="center"/>
    </xf>
    <xf numFmtId="0" fontId="8" fillId="0" borderId="0" xfId="1" applyNumberFormat="1" applyFont="1" applyFill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horizontal="left"/>
    </xf>
    <xf numFmtId="0" fontId="13" fillId="0" borderId="0" xfId="1" applyFont="1" applyFill="1" applyAlignment="1">
      <alignment horizontal="center"/>
    </xf>
    <xf numFmtId="0" fontId="8" fillId="0" borderId="0" xfId="1" applyNumberFormat="1" applyFont="1" applyFill="1" applyAlignment="1">
      <alignment horizontal="left" wrapText="1"/>
    </xf>
    <xf numFmtId="0" fontId="8" fillId="0" borderId="0" xfId="1" applyNumberFormat="1" applyFont="1" applyFill="1" applyAlignment="1">
      <alignment horizont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13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view="pageBreakPreview" topLeftCell="A40" zoomScale="115" zoomScaleSheetLayoutView="115" workbookViewId="0">
      <selection activeCell="E48" sqref="E48"/>
    </sheetView>
  </sheetViews>
  <sheetFormatPr defaultRowHeight="15"/>
  <cols>
    <col min="1" max="1" width="7" style="87" customWidth="1"/>
    <col min="2" max="2" width="28.28515625" style="63" customWidth="1"/>
    <col min="3" max="3" width="9.140625" style="63"/>
    <col min="4" max="4" width="12.42578125" style="63" bestFit="1" customWidth="1"/>
    <col min="5" max="5" width="9.140625" style="63"/>
    <col min="6" max="6" width="11" style="63" customWidth="1"/>
    <col min="7" max="16384" width="9.140625" style="63"/>
  </cols>
  <sheetData>
    <row r="1" spans="1:11" s="115" customFormat="1" ht="15.75">
      <c r="A1" s="130" t="s">
        <v>0</v>
      </c>
      <c r="B1" s="130"/>
      <c r="C1" s="105"/>
      <c r="D1" s="105"/>
      <c r="E1" s="105"/>
      <c r="F1" s="105"/>
      <c r="G1" s="105"/>
      <c r="H1" s="106" t="s">
        <v>1</v>
      </c>
      <c r="I1" s="105"/>
      <c r="J1" s="105"/>
      <c r="K1" s="105"/>
    </row>
    <row r="2" spans="1:11" s="115" customFormat="1" ht="32.25" customHeight="1">
      <c r="A2" s="131" t="s">
        <v>124</v>
      </c>
      <c r="B2" s="131"/>
      <c r="C2" s="105"/>
      <c r="D2" s="105"/>
      <c r="E2" s="105"/>
      <c r="F2" s="105"/>
      <c r="G2" s="105"/>
      <c r="H2" s="121" t="s">
        <v>122</v>
      </c>
      <c r="I2" s="121"/>
      <c r="J2" s="121"/>
      <c r="K2" s="121"/>
    </row>
    <row r="3" spans="1:11" s="115" customFormat="1" ht="15.75">
      <c r="A3" s="96"/>
      <c r="B3" s="97" t="s">
        <v>120</v>
      </c>
      <c r="C3" s="105"/>
      <c r="D3" s="105"/>
      <c r="E3" s="105"/>
      <c r="F3" s="105"/>
      <c r="G3" s="105"/>
      <c r="H3" s="98"/>
      <c r="I3" s="99"/>
      <c r="J3" s="124" t="s">
        <v>123</v>
      </c>
      <c r="K3" s="124"/>
    </row>
    <row r="4" spans="1:11" s="115" customFormat="1" ht="15.75">
      <c r="A4" s="100"/>
      <c r="B4" s="101"/>
      <c r="C4" s="105"/>
      <c r="D4" s="105"/>
      <c r="E4" s="105"/>
      <c r="F4" s="105"/>
      <c r="G4" s="105"/>
      <c r="H4" s="102"/>
      <c r="I4" s="103"/>
      <c r="J4" s="107"/>
      <c r="K4" s="107"/>
    </row>
    <row r="5" spans="1:11" s="115" customFormat="1" ht="15" customHeight="1">
      <c r="A5" s="131" t="s">
        <v>2</v>
      </c>
      <c r="B5" s="131"/>
      <c r="C5" s="105"/>
      <c r="D5" s="105"/>
      <c r="E5" s="105"/>
      <c r="F5" s="105"/>
      <c r="G5" s="105"/>
      <c r="H5" s="121"/>
      <c r="I5" s="121"/>
      <c r="J5" s="105"/>
      <c r="K5" s="105"/>
    </row>
    <row r="6" spans="1:11" s="115" customFormat="1" ht="15.75">
      <c r="A6" s="96"/>
      <c r="B6" s="104" t="s">
        <v>121</v>
      </c>
      <c r="C6" s="105"/>
      <c r="D6" s="105"/>
      <c r="E6" s="105"/>
      <c r="F6" s="105"/>
      <c r="G6" s="105"/>
      <c r="H6" s="102"/>
      <c r="I6" s="103"/>
      <c r="J6" s="124"/>
      <c r="K6" s="124"/>
    </row>
    <row r="7" spans="1:11">
      <c r="A7" s="64"/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>
      <c r="A8" s="125" t="s">
        <v>133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</row>
    <row r="9" spans="1:11">
      <c r="A9" s="64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ht="28.5" customHeight="1">
      <c r="A10" s="126" t="s">
        <v>3</v>
      </c>
      <c r="B10" s="126" t="s">
        <v>4</v>
      </c>
      <c r="C10" s="126" t="s">
        <v>5</v>
      </c>
      <c r="D10" s="65" t="s">
        <v>6</v>
      </c>
      <c r="E10" s="66"/>
      <c r="F10" s="128" t="s">
        <v>7</v>
      </c>
      <c r="G10" s="128"/>
      <c r="H10" s="65" t="s">
        <v>8</v>
      </c>
      <c r="I10" s="67"/>
      <c r="J10" s="67"/>
      <c r="K10" s="66"/>
    </row>
    <row r="11" spans="1:11" ht="66" customHeight="1">
      <c r="A11" s="127"/>
      <c r="B11" s="127"/>
      <c r="C11" s="127"/>
      <c r="D11" s="89" t="s">
        <v>9</v>
      </c>
      <c r="E11" s="89" t="s">
        <v>10</v>
      </c>
      <c r="F11" s="88" t="s">
        <v>11</v>
      </c>
      <c r="G11" s="88" t="s">
        <v>12</v>
      </c>
      <c r="H11" s="89" t="s">
        <v>13</v>
      </c>
      <c r="I11" s="89" t="s">
        <v>14</v>
      </c>
      <c r="J11" s="89" t="s">
        <v>15</v>
      </c>
      <c r="K11" s="89" t="s">
        <v>16</v>
      </c>
    </row>
    <row r="12" spans="1:11">
      <c r="A12" s="20" t="s">
        <v>17</v>
      </c>
      <c r="B12" s="68" t="s">
        <v>43</v>
      </c>
      <c r="C12" s="69"/>
      <c r="D12" s="70"/>
      <c r="E12" s="70"/>
      <c r="F12" s="69"/>
      <c r="G12" s="69"/>
      <c r="H12" s="70"/>
      <c r="I12" s="70"/>
      <c r="J12" s="70"/>
      <c r="K12" s="71"/>
    </row>
    <row r="13" spans="1:11">
      <c r="A13" s="26" t="s">
        <v>19</v>
      </c>
      <c r="B13" s="72" t="s">
        <v>20</v>
      </c>
      <c r="C13" s="69"/>
      <c r="D13" s="69"/>
      <c r="E13" s="69"/>
      <c r="F13" s="69"/>
      <c r="G13" s="69"/>
      <c r="H13" s="69"/>
      <c r="I13" s="69"/>
      <c r="J13" s="69"/>
      <c r="K13" s="73"/>
    </row>
    <row r="14" spans="1:11" ht="28.5" customHeight="1">
      <c r="A14" s="29">
        <v>1</v>
      </c>
      <c r="B14" s="74" t="s">
        <v>134</v>
      </c>
      <c r="C14" s="31" t="s">
        <v>21</v>
      </c>
      <c r="D14" s="32">
        <v>222000</v>
      </c>
      <c r="E14" s="33"/>
      <c r="F14" s="32">
        <v>86000</v>
      </c>
      <c r="G14" s="33"/>
      <c r="H14" s="34">
        <v>368</v>
      </c>
      <c r="I14" s="33"/>
      <c r="J14" s="33">
        <v>0</v>
      </c>
      <c r="K14" s="33">
        <v>0</v>
      </c>
    </row>
    <row r="15" spans="1:11">
      <c r="A15" s="132" t="s">
        <v>35</v>
      </c>
      <c r="B15" s="133"/>
      <c r="C15" s="37"/>
      <c r="D15" s="36">
        <f>D14</f>
        <v>222000</v>
      </c>
      <c r="E15" s="37"/>
      <c r="F15" s="36">
        <f>F14</f>
        <v>86000</v>
      </c>
      <c r="G15" s="37"/>
      <c r="H15" s="38">
        <f>H14</f>
        <v>368</v>
      </c>
      <c r="I15" s="37"/>
      <c r="J15" s="37">
        <v>0</v>
      </c>
      <c r="K15" s="37">
        <v>0</v>
      </c>
    </row>
    <row r="16" spans="1:11">
      <c r="A16" s="20" t="s">
        <v>18</v>
      </c>
      <c r="B16" s="68" t="s">
        <v>44</v>
      </c>
      <c r="C16" s="69"/>
      <c r="D16" s="75"/>
      <c r="E16" s="70"/>
      <c r="F16" s="76"/>
      <c r="G16" s="69"/>
      <c r="H16" s="70"/>
      <c r="I16" s="70"/>
      <c r="J16" s="70"/>
      <c r="K16" s="71"/>
    </row>
    <row r="17" spans="1:11">
      <c r="A17" s="26" t="s">
        <v>23</v>
      </c>
      <c r="B17" s="72" t="s">
        <v>24</v>
      </c>
      <c r="C17" s="69"/>
      <c r="D17" s="76"/>
      <c r="E17" s="69"/>
      <c r="F17" s="76"/>
      <c r="G17" s="69"/>
      <c r="H17" s="69"/>
      <c r="I17" s="69"/>
      <c r="J17" s="69"/>
      <c r="K17" s="73"/>
    </row>
    <row r="18" spans="1:11" ht="16.5" customHeight="1">
      <c r="A18" s="29">
        <v>1</v>
      </c>
      <c r="B18" s="74" t="s">
        <v>135</v>
      </c>
      <c r="C18" s="31" t="s">
        <v>21</v>
      </c>
      <c r="D18" s="42">
        <v>12126.38</v>
      </c>
      <c r="E18" s="33"/>
      <c r="F18" s="42">
        <v>2636.39</v>
      </c>
      <c r="G18" s="33"/>
      <c r="H18" s="91">
        <v>18.61</v>
      </c>
      <c r="I18" s="33"/>
      <c r="J18" s="33">
        <v>12.05</v>
      </c>
      <c r="K18" s="33">
        <v>0</v>
      </c>
    </row>
    <row r="19" spans="1:11" ht="16.5" customHeight="1">
      <c r="A19" s="29">
        <v>2</v>
      </c>
      <c r="B19" s="74" t="s">
        <v>136</v>
      </c>
      <c r="C19" s="31" t="s">
        <v>21</v>
      </c>
      <c r="D19" s="42">
        <v>10558.33</v>
      </c>
      <c r="E19" s="33"/>
      <c r="F19" s="42">
        <v>2636.39</v>
      </c>
      <c r="G19" s="33"/>
      <c r="H19" s="91">
        <v>18.61</v>
      </c>
      <c r="I19" s="33"/>
      <c r="J19" s="33">
        <v>12.05</v>
      </c>
      <c r="K19" s="33">
        <v>0</v>
      </c>
    </row>
    <row r="20" spans="1:11" ht="16.5" customHeight="1">
      <c r="A20" s="29">
        <v>3</v>
      </c>
      <c r="B20" s="74" t="s">
        <v>137</v>
      </c>
      <c r="C20" s="31" t="s">
        <v>21</v>
      </c>
      <c r="D20" s="42">
        <v>10547.2</v>
      </c>
      <c r="E20" s="33"/>
      <c r="F20" s="42">
        <v>2636.39</v>
      </c>
      <c r="G20" s="33"/>
      <c r="H20" s="91">
        <v>18.61</v>
      </c>
      <c r="I20" s="33"/>
      <c r="J20" s="33">
        <v>12.05</v>
      </c>
      <c r="K20" s="33">
        <v>0</v>
      </c>
    </row>
    <row r="21" spans="1:11" ht="16.5" customHeight="1">
      <c r="A21" s="29">
        <v>4</v>
      </c>
      <c r="B21" s="74" t="s">
        <v>138</v>
      </c>
      <c r="C21" s="31" t="s">
        <v>21</v>
      </c>
      <c r="D21" s="42">
        <v>11535.33</v>
      </c>
      <c r="E21" s="33"/>
      <c r="F21" s="42">
        <v>2636.39</v>
      </c>
      <c r="G21" s="33"/>
      <c r="H21" s="91">
        <v>18.61</v>
      </c>
      <c r="I21" s="33"/>
      <c r="J21" s="33">
        <v>12.05</v>
      </c>
      <c r="K21" s="33">
        <v>0</v>
      </c>
    </row>
    <row r="22" spans="1:11" ht="16.5" customHeight="1">
      <c r="A22" s="29">
        <v>5</v>
      </c>
      <c r="B22" s="74" t="s">
        <v>139</v>
      </c>
      <c r="C22" s="31" t="s">
        <v>21</v>
      </c>
      <c r="D22" s="42">
        <v>10587.4</v>
      </c>
      <c r="E22" s="33"/>
      <c r="F22" s="42">
        <v>2636.39</v>
      </c>
      <c r="G22" s="33"/>
      <c r="H22" s="91">
        <v>18.61</v>
      </c>
      <c r="I22" s="33"/>
      <c r="J22" s="33">
        <v>12.05</v>
      </c>
      <c r="K22" s="33">
        <v>0</v>
      </c>
    </row>
    <row r="23" spans="1:11" ht="16.5" customHeight="1">
      <c r="A23" s="29">
        <v>6</v>
      </c>
      <c r="B23" s="74" t="s">
        <v>140</v>
      </c>
      <c r="C23" s="31" t="s">
        <v>21</v>
      </c>
      <c r="D23" s="42">
        <v>14568.38</v>
      </c>
      <c r="E23" s="33"/>
      <c r="F23" s="42">
        <v>2636.39</v>
      </c>
      <c r="G23" s="33"/>
      <c r="H23" s="91">
        <v>18.61</v>
      </c>
      <c r="I23" s="33"/>
      <c r="J23" s="33">
        <v>12.05</v>
      </c>
      <c r="K23" s="33">
        <v>0</v>
      </c>
    </row>
    <row r="24" spans="1:11" ht="16.5" customHeight="1">
      <c r="A24" s="29">
        <v>7</v>
      </c>
      <c r="B24" s="74" t="s">
        <v>141</v>
      </c>
      <c r="C24" s="31" t="s">
        <v>21</v>
      </c>
      <c r="D24" s="42">
        <v>12048.3</v>
      </c>
      <c r="E24" s="33"/>
      <c r="F24" s="42">
        <v>2636.39</v>
      </c>
      <c r="G24" s="33"/>
      <c r="H24" s="91">
        <v>18.61</v>
      </c>
      <c r="I24" s="33"/>
      <c r="J24" s="33">
        <v>12.05</v>
      </c>
      <c r="K24" s="33">
        <v>0</v>
      </c>
    </row>
    <row r="25" spans="1:11" ht="16.5" customHeight="1">
      <c r="A25" s="29">
        <v>8</v>
      </c>
      <c r="B25" s="74" t="s">
        <v>142</v>
      </c>
      <c r="C25" s="31" t="s">
        <v>21</v>
      </c>
      <c r="D25" s="42">
        <v>10555.2</v>
      </c>
      <c r="E25" s="33"/>
      <c r="F25" s="42">
        <v>2636.39</v>
      </c>
      <c r="G25" s="33"/>
      <c r="H25" s="91">
        <v>18.61</v>
      </c>
      <c r="I25" s="33"/>
      <c r="J25" s="33">
        <v>12.05</v>
      </c>
      <c r="K25" s="33">
        <v>0</v>
      </c>
    </row>
    <row r="26" spans="1:11" ht="18" customHeight="1">
      <c r="A26" s="29">
        <v>9</v>
      </c>
      <c r="B26" s="74" t="s">
        <v>143</v>
      </c>
      <c r="C26" s="31" t="s">
        <v>21</v>
      </c>
      <c r="D26" s="42">
        <v>18115.3</v>
      </c>
      <c r="E26" s="33"/>
      <c r="F26" s="42">
        <v>2636.39</v>
      </c>
      <c r="G26" s="33"/>
      <c r="H26" s="91">
        <v>18.61</v>
      </c>
      <c r="I26" s="33"/>
      <c r="J26" s="33">
        <v>12.05</v>
      </c>
      <c r="K26" s="33">
        <v>0</v>
      </c>
    </row>
    <row r="27" spans="1:11" ht="16.5" customHeight="1">
      <c r="A27" s="29">
        <v>10</v>
      </c>
      <c r="B27" s="74" t="s">
        <v>144</v>
      </c>
      <c r="C27" s="31" t="s">
        <v>21</v>
      </c>
      <c r="D27" s="42">
        <v>11088.33</v>
      </c>
      <c r="E27" s="33"/>
      <c r="F27" s="42">
        <v>2636.39</v>
      </c>
      <c r="G27" s="33"/>
      <c r="H27" s="91">
        <v>18.61</v>
      </c>
      <c r="I27" s="33"/>
      <c r="J27" s="33">
        <v>12.05</v>
      </c>
      <c r="K27" s="33">
        <v>0</v>
      </c>
    </row>
    <row r="28" spans="1:11" ht="18" customHeight="1">
      <c r="A28" s="29">
        <v>11</v>
      </c>
      <c r="B28" s="74" t="s">
        <v>145</v>
      </c>
      <c r="C28" s="31" t="s">
        <v>21</v>
      </c>
      <c r="D28" s="42">
        <v>12887.3</v>
      </c>
      <c r="E28" s="33"/>
      <c r="F28" s="42">
        <v>2636.39</v>
      </c>
      <c r="G28" s="33"/>
      <c r="H28" s="91">
        <v>18.61</v>
      </c>
      <c r="I28" s="33"/>
      <c r="J28" s="33">
        <v>12.05</v>
      </c>
      <c r="K28" s="33">
        <v>0</v>
      </c>
    </row>
    <row r="29" spans="1:11">
      <c r="A29" s="122" t="s">
        <v>22</v>
      </c>
      <c r="B29" s="123"/>
      <c r="C29" s="26" t="s">
        <v>17</v>
      </c>
      <c r="D29" s="47">
        <f>SUM(D18:D28)</f>
        <v>134617.45000000001</v>
      </c>
      <c r="E29" s="48"/>
      <c r="F29" s="47">
        <f>SUM(F18:F28)</f>
        <v>29000.289999999997</v>
      </c>
      <c r="G29" s="48"/>
      <c r="H29" s="47">
        <f>SUM(H18:H28)</f>
        <v>204.71000000000004</v>
      </c>
      <c r="I29" s="48"/>
      <c r="J29" s="47">
        <f>SUM(J18:J28)</f>
        <v>132.54999999999998</v>
      </c>
      <c r="K29" s="47">
        <f>SUM(K18:K28)</f>
        <v>0</v>
      </c>
    </row>
    <row r="30" spans="1:11">
      <c r="A30" s="26" t="s">
        <v>25</v>
      </c>
      <c r="B30" s="72" t="s">
        <v>26</v>
      </c>
      <c r="C30" s="69"/>
      <c r="D30" s="76"/>
      <c r="E30" s="69"/>
      <c r="F30" s="76"/>
      <c r="G30" s="69"/>
      <c r="H30" s="69"/>
      <c r="I30" s="69"/>
      <c r="J30" s="69"/>
      <c r="K30" s="73"/>
    </row>
    <row r="31" spans="1:11">
      <c r="A31" s="29">
        <v>1</v>
      </c>
      <c r="B31" s="74" t="s">
        <v>31</v>
      </c>
      <c r="C31" s="31" t="s">
        <v>21</v>
      </c>
      <c r="D31" s="32">
        <v>21655</v>
      </c>
      <c r="E31" s="33"/>
      <c r="F31" s="32">
        <v>20000</v>
      </c>
      <c r="G31" s="33"/>
      <c r="H31" s="34">
        <v>178</v>
      </c>
      <c r="I31" s="33"/>
      <c r="J31" s="78">
        <v>165.18</v>
      </c>
      <c r="K31" s="78">
        <v>50.22</v>
      </c>
    </row>
    <row r="32" spans="1:11">
      <c r="A32" s="122" t="s">
        <v>22</v>
      </c>
      <c r="B32" s="123"/>
      <c r="C32" s="26" t="s">
        <v>17</v>
      </c>
      <c r="D32" s="47">
        <f>D31</f>
        <v>21655</v>
      </c>
      <c r="E32" s="48"/>
      <c r="F32" s="47">
        <f>F31</f>
        <v>20000</v>
      </c>
      <c r="G32" s="48"/>
      <c r="H32" s="77">
        <f>H31</f>
        <v>178</v>
      </c>
      <c r="I32" s="48"/>
      <c r="J32" s="79">
        <f>SUM(J31:J31)</f>
        <v>165.18</v>
      </c>
      <c r="K32" s="79">
        <f>SUM(K31:K31)</f>
        <v>50.22</v>
      </c>
    </row>
    <row r="33" spans="1:11">
      <c r="A33" s="26" t="s">
        <v>27</v>
      </c>
      <c r="B33" s="72" t="s">
        <v>28</v>
      </c>
      <c r="C33" s="69"/>
      <c r="D33" s="76"/>
      <c r="E33" s="69"/>
      <c r="F33" s="76"/>
      <c r="G33" s="69"/>
      <c r="H33" s="69"/>
      <c r="I33" s="69"/>
      <c r="J33" s="69"/>
      <c r="K33" s="73"/>
    </row>
    <row r="34" spans="1:11">
      <c r="A34" s="29">
        <v>1</v>
      </c>
      <c r="B34" s="74" t="s">
        <v>32</v>
      </c>
      <c r="C34" s="31" t="s">
        <v>21</v>
      </c>
      <c r="D34" s="32">
        <v>22041</v>
      </c>
      <c r="E34" s="33"/>
      <c r="F34" s="32">
        <v>20000</v>
      </c>
      <c r="G34" s="33"/>
      <c r="H34" s="34">
        <v>178</v>
      </c>
      <c r="I34" s="33"/>
      <c r="J34" s="78">
        <v>150.18</v>
      </c>
      <c r="K34" s="78">
        <v>50.22</v>
      </c>
    </row>
    <row r="35" spans="1:11">
      <c r="A35" s="122" t="s">
        <v>22</v>
      </c>
      <c r="B35" s="123"/>
      <c r="C35" s="26" t="s">
        <v>17</v>
      </c>
      <c r="D35" s="47">
        <f>D34</f>
        <v>22041</v>
      </c>
      <c r="E35" s="48"/>
      <c r="F35" s="47">
        <f>F34</f>
        <v>20000</v>
      </c>
      <c r="G35" s="48"/>
      <c r="H35" s="77">
        <f>H34</f>
        <v>178</v>
      </c>
      <c r="I35" s="48"/>
      <c r="J35" s="79">
        <f>SUM(J34:J34)</f>
        <v>150.18</v>
      </c>
      <c r="K35" s="79">
        <f>SUM(K34:K34)</f>
        <v>50.22</v>
      </c>
    </row>
    <row r="36" spans="1:11">
      <c r="A36" s="26" t="s">
        <v>29</v>
      </c>
      <c r="B36" s="72" t="s">
        <v>34</v>
      </c>
      <c r="C36" s="69"/>
      <c r="D36" s="76"/>
      <c r="E36" s="69"/>
      <c r="F36" s="76"/>
      <c r="G36" s="69"/>
      <c r="H36" s="69"/>
      <c r="I36" s="69"/>
      <c r="J36" s="69"/>
      <c r="K36" s="73"/>
    </row>
    <row r="37" spans="1:11" ht="16.5" customHeight="1">
      <c r="A37" s="29">
        <v>1</v>
      </c>
      <c r="B37" s="74" t="s">
        <v>146</v>
      </c>
      <c r="C37" s="31" t="s">
        <v>21</v>
      </c>
      <c r="D37" s="32">
        <v>9337.3799999999992</v>
      </c>
      <c r="E37" s="33"/>
      <c r="F37" s="32">
        <v>5000</v>
      </c>
      <c r="G37" s="33"/>
      <c r="H37" s="34">
        <v>36</v>
      </c>
      <c r="I37" s="33"/>
      <c r="J37" s="33">
        <v>7.19</v>
      </c>
      <c r="K37" s="33">
        <v>0</v>
      </c>
    </row>
    <row r="38" spans="1:11" ht="16.5" customHeight="1">
      <c r="A38" s="29">
        <v>2</v>
      </c>
      <c r="B38" s="74" t="s">
        <v>147</v>
      </c>
      <c r="C38" s="31" t="s">
        <v>21</v>
      </c>
      <c r="D38" s="32">
        <v>9337.3799999999992</v>
      </c>
      <c r="E38" s="33"/>
      <c r="F38" s="32">
        <v>5000</v>
      </c>
      <c r="G38" s="33"/>
      <c r="H38" s="34">
        <v>36</v>
      </c>
      <c r="I38" s="33"/>
      <c r="J38" s="33">
        <v>7.19</v>
      </c>
      <c r="K38" s="33">
        <v>0</v>
      </c>
    </row>
    <row r="39" spans="1:11" ht="16.5" customHeight="1">
      <c r="A39" s="29">
        <v>3</v>
      </c>
      <c r="B39" s="74" t="s">
        <v>148</v>
      </c>
      <c r="C39" s="31" t="s">
        <v>21</v>
      </c>
      <c r="D39" s="32">
        <v>9337.3799999999992</v>
      </c>
      <c r="E39" s="33"/>
      <c r="F39" s="32">
        <v>5000</v>
      </c>
      <c r="G39" s="33"/>
      <c r="H39" s="34">
        <v>36</v>
      </c>
      <c r="I39" s="33"/>
      <c r="J39" s="33">
        <v>7.19</v>
      </c>
      <c r="K39" s="33">
        <v>0</v>
      </c>
    </row>
    <row r="40" spans="1:11" ht="16.5" customHeight="1">
      <c r="A40" s="29">
        <v>4</v>
      </c>
      <c r="B40" s="74" t="s">
        <v>149</v>
      </c>
      <c r="C40" s="31" t="s">
        <v>21</v>
      </c>
      <c r="D40" s="32">
        <v>9337.3799999999992</v>
      </c>
      <c r="E40" s="33"/>
      <c r="F40" s="32">
        <v>5000</v>
      </c>
      <c r="G40" s="33"/>
      <c r="H40" s="34">
        <v>36</v>
      </c>
      <c r="I40" s="33"/>
      <c r="J40" s="33">
        <v>7.19</v>
      </c>
      <c r="K40" s="33">
        <v>0</v>
      </c>
    </row>
    <row r="41" spans="1:11" ht="16.5" customHeight="1">
      <c r="A41" s="29">
        <v>5</v>
      </c>
      <c r="B41" s="74" t="s">
        <v>150</v>
      </c>
      <c r="C41" s="31" t="s">
        <v>21</v>
      </c>
      <c r="D41" s="32">
        <v>9337.3799999999992</v>
      </c>
      <c r="E41" s="33"/>
      <c r="F41" s="32">
        <v>5000</v>
      </c>
      <c r="G41" s="33"/>
      <c r="H41" s="34">
        <v>36</v>
      </c>
      <c r="I41" s="33"/>
      <c r="J41" s="33">
        <v>7.19</v>
      </c>
      <c r="K41" s="33">
        <v>0</v>
      </c>
    </row>
    <row r="42" spans="1:11">
      <c r="A42" s="122" t="s">
        <v>22</v>
      </c>
      <c r="B42" s="123"/>
      <c r="C42" s="26">
        <v>8</v>
      </c>
      <c r="D42" s="47">
        <f>SUM(D37:D41)</f>
        <v>46686.899999999994</v>
      </c>
      <c r="E42" s="48"/>
      <c r="F42" s="47">
        <f>SUM(F37:F41)</f>
        <v>25000</v>
      </c>
      <c r="G42" s="48"/>
      <c r="H42" s="77">
        <f>SUM(H37:H40)</f>
        <v>144</v>
      </c>
      <c r="I42" s="48"/>
      <c r="J42" s="48">
        <f>SUM(J37:J40)</f>
        <v>28.76</v>
      </c>
      <c r="K42" s="48">
        <f>SUM(K37:K40)</f>
        <v>0</v>
      </c>
    </row>
    <row r="43" spans="1:11">
      <c r="A43" s="132" t="s">
        <v>36</v>
      </c>
      <c r="B43" s="133"/>
      <c r="C43" s="80"/>
      <c r="D43" s="81">
        <f>D42+D35+D32+D29</f>
        <v>225000.35</v>
      </c>
      <c r="E43" s="37"/>
      <c r="F43" s="81">
        <f>F42+F35+F32+F29</f>
        <v>94000.29</v>
      </c>
      <c r="G43" s="37"/>
      <c r="H43" s="81">
        <f>H42+H35+H32+H29</f>
        <v>704.71</v>
      </c>
      <c r="I43" s="37"/>
      <c r="J43" s="81">
        <f>J42+J35+J32+J29</f>
        <v>476.66999999999996</v>
      </c>
      <c r="K43" s="81">
        <f>K42+K35+K32+K29</f>
        <v>100.44</v>
      </c>
    </row>
    <row r="44" spans="1:11">
      <c r="A44" s="132" t="s">
        <v>30</v>
      </c>
      <c r="B44" s="133"/>
      <c r="C44" s="37"/>
      <c r="D44" s="36">
        <f>D43+D15</f>
        <v>447000.35</v>
      </c>
      <c r="E44" s="37"/>
      <c r="F44" s="36">
        <f>F43+F15</f>
        <v>180000.28999999998</v>
      </c>
      <c r="G44" s="37"/>
      <c r="H44" s="36">
        <f>H43+H15</f>
        <v>1072.71</v>
      </c>
      <c r="I44" s="37"/>
      <c r="J44" s="36">
        <f>J43+J15</f>
        <v>476.66999999999996</v>
      </c>
      <c r="K44" s="36">
        <f>K43+K15</f>
        <v>100.44</v>
      </c>
    </row>
    <row r="45" spans="1:11">
      <c r="A45" s="64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s="84" customFormat="1" ht="18">
      <c r="A46" s="82"/>
      <c r="B46" s="83" t="s">
        <v>59</v>
      </c>
      <c r="C46" s="83"/>
      <c r="D46" s="83"/>
      <c r="E46" s="83"/>
      <c r="F46" s="83"/>
      <c r="G46" s="83"/>
      <c r="H46" s="83"/>
      <c r="I46" s="83"/>
      <c r="J46" s="83"/>
      <c r="K46" s="83"/>
    </row>
    <row r="47" spans="1:11" s="84" customFormat="1" ht="15" customHeight="1">
      <c r="A47" s="129" t="s">
        <v>33</v>
      </c>
      <c r="B47" s="129"/>
      <c r="D47" s="85" t="s">
        <v>37</v>
      </c>
      <c r="E47" s="83"/>
      <c r="F47" s="83"/>
      <c r="H47" s="83"/>
      <c r="I47" s="83"/>
      <c r="J47" s="83"/>
      <c r="K47" s="83"/>
    </row>
    <row r="48" spans="1:11" s="84" customFormat="1" ht="18">
      <c r="A48" s="82"/>
      <c r="B48" s="83"/>
      <c r="C48" s="83"/>
      <c r="D48" s="83"/>
      <c r="E48" s="83"/>
      <c r="F48" s="83"/>
      <c r="H48" s="83"/>
      <c r="I48" s="83"/>
      <c r="J48" s="83"/>
      <c r="K48" s="83"/>
    </row>
    <row r="49" spans="1:4" s="84" customFormat="1" ht="18">
      <c r="A49" s="86"/>
      <c r="B49" s="84" t="s">
        <v>38</v>
      </c>
      <c r="D49" s="84" t="s">
        <v>39</v>
      </c>
    </row>
    <row r="51" spans="1:4" ht="18.75">
      <c r="B51" s="111" t="s">
        <v>155</v>
      </c>
    </row>
    <row r="52" spans="1:4" ht="18.75">
      <c r="B52" s="111" t="s">
        <v>125</v>
      </c>
    </row>
    <row r="53" spans="1:4" ht="18.75">
      <c r="B53" s="111" t="s">
        <v>156</v>
      </c>
    </row>
  </sheetData>
  <mergeCells count="20">
    <mergeCell ref="A47:B47"/>
    <mergeCell ref="A1:B1"/>
    <mergeCell ref="A35:B35"/>
    <mergeCell ref="A2:B2"/>
    <mergeCell ref="A15:B15"/>
    <mergeCell ref="A32:B32"/>
    <mergeCell ref="A42:B42"/>
    <mergeCell ref="A43:B43"/>
    <mergeCell ref="A44:B44"/>
    <mergeCell ref="A5:B5"/>
    <mergeCell ref="H5:I5"/>
    <mergeCell ref="A29:B29"/>
    <mergeCell ref="H2:K2"/>
    <mergeCell ref="J3:K3"/>
    <mergeCell ref="A8:K8"/>
    <mergeCell ref="A10:A11"/>
    <mergeCell ref="B10:B11"/>
    <mergeCell ref="C10:C11"/>
    <mergeCell ref="F10:G10"/>
    <mergeCell ref="J6:K6"/>
  </mergeCells>
  <pageMargins left="0.27559055118110237" right="0.23622047244094491" top="0.27559055118110237" bottom="0.3149606299212598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view="pageBreakPreview" topLeftCell="A34" zoomScaleSheetLayoutView="100" workbookViewId="0">
      <selection activeCell="C39" sqref="C39"/>
    </sheetView>
  </sheetViews>
  <sheetFormatPr defaultRowHeight="15"/>
  <cols>
    <col min="1" max="1" width="7" style="87" customWidth="1"/>
    <col min="2" max="2" width="28.28515625" style="63" customWidth="1"/>
    <col min="3" max="3" width="9.140625" style="63"/>
    <col min="4" max="4" width="12.42578125" style="63" bestFit="1" customWidth="1"/>
    <col min="5" max="5" width="9.140625" style="63"/>
    <col min="6" max="6" width="11" style="63" customWidth="1"/>
    <col min="7" max="16384" width="9.140625" style="63"/>
  </cols>
  <sheetData>
    <row r="1" spans="1:11" s="95" customFormat="1" ht="15.75">
      <c r="A1" s="135" t="s">
        <v>0</v>
      </c>
      <c r="B1" s="135"/>
      <c r="C1" s="112"/>
      <c r="D1" s="112"/>
      <c r="E1" s="112"/>
      <c r="F1" s="112"/>
      <c r="G1" s="112"/>
      <c r="H1" s="113" t="s">
        <v>1</v>
      </c>
      <c r="I1" s="112"/>
      <c r="J1" s="112"/>
      <c r="K1" s="112"/>
    </row>
    <row r="2" spans="1:11" s="95" customFormat="1" ht="15" customHeight="1">
      <c r="A2" s="136" t="s">
        <v>124</v>
      </c>
      <c r="B2" s="136"/>
      <c r="C2" s="112"/>
      <c r="D2" s="112"/>
      <c r="E2" s="112"/>
      <c r="F2" s="112"/>
      <c r="G2" s="112"/>
      <c r="H2" s="137" t="s">
        <v>122</v>
      </c>
      <c r="I2" s="137"/>
      <c r="J2" s="112"/>
      <c r="K2" s="112"/>
    </row>
    <row r="3" spans="1:11" s="95" customFormat="1" ht="15.75">
      <c r="A3" s="96"/>
      <c r="B3" s="97" t="s">
        <v>120</v>
      </c>
      <c r="C3" s="112"/>
      <c r="D3" s="112"/>
      <c r="E3" s="112"/>
      <c r="F3" s="112"/>
      <c r="G3" s="112"/>
      <c r="H3" s="98"/>
      <c r="I3" s="99"/>
      <c r="J3" s="134" t="s">
        <v>123</v>
      </c>
      <c r="K3" s="134"/>
    </row>
    <row r="4" spans="1:11" s="95" customFormat="1" ht="15.75">
      <c r="A4" s="100"/>
      <c r="B4" s="101"/>
      <c r="C4" s="112"/>
      <c r="D4" s="112"/>
      <c r="E4" s="112"/>
      <c r="F4" s="112"/>
      <c r="G4" s="112"/>
      <c r="H4" s="102"/>
      <c r="I4" s="103"/>
      <c r="J4" s="114"/>
      <c r="K4" s="114"/>
    </row>
    <row r="5" spans="1:11" s="95" customFormat="1" ht="15" customHeight="1">
      <c r="A5" s="136" t="s">
        <v>2</v>
      </c>
      <c r="B5" s="136"/>
      <c r="C5" s="112"/>
      <c r="D5" s="112"/>
      <c r="E5" s="112"/>
      <c r="F5" s="112"/>
      <c r="G5" s="112"/>
      <c r="H5" s="137"/>
      <c r="I5" s="137"/>
      <c r="J5" s="112"/>
      <c r="K5" s="112"/>
    </row>
    <row r="6" spans="1:11" s="95" customFormat="1" ht="15.75">
      <c r="A6" s="96"/>
      <c r="B6" s="104" t="s">
        <v>121</v>
      </c>
      <c r="C6" s="112"/>
      <c r="D6" s="112"/>
      <c r="E6" s="112"/>
      <c r="F6" s="112"/>
      <c r="G6" s="112"/>
      <c r="H6" s="102"/>
      <c r="I6" s="103"/>
      <c r="J6" s="134"/>
      <c r="K6" s="134"/>
    </row>
    <row r="7" spans="1:11">
      <c r="A7" s="64"/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>
      <c r="A8" s="125" t="s">
        <v>151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</row>
    <row r="9" spans="1:11">
      <c r="A9" s="64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ht="28.5" customHeight="1">
      <c r="A10" s="126" t="s">
        <v>3</v>
      </c>
      <c r="B10" s="126" t="s">
        <v>4</v>
      </c>
      <c r="C10" s="126" t="s">
        <v>5</v>
      </c>
      <c r="D10" s="65" t="s">
        <v>6</v>
      </c>
      <c r="E10" s="66"/>
      <c r="F10" s="128" t="s">
        <v>7</v>
      </c>
      <c r="G10" s="128"/>
      <c r="H10" s="65" t="s">
        <v>8</v>
      </c>
      <c r="I10" s="67"/>
      <c r="J10" s="67"/>
      <c r="K10" s="66"/>
    </row>
    <row r="11" spans="1:11" ht="78.75">
      <c r="A11" s="127"/>
      <c r="B11" s="127"/>
      <c r="C11" s="127"/>
      <c r="D11" s="89" t="s">
        <v>9</v>
      </c>
      <c r="E11" s="89" t="s">
        <v>10</v>
      </c>
      <c r="F11" s="88" t="s">
        <v>11</v>
      </c>
      <c r="G11" s="88" t="s">
        <v>12</v>
      </c>
      <c r="H11" s="89" t="s">
        <v>13</v>
      </c>
      <c r="I11" s="89" t="s">
        <v>14</v>
      </c>
      <c r="J11" s="89" t="s">
        <v>15</v>
      </c>
      <c r="K11" s="89" t="s">
        <v>16</v>
      </c>
    </row>
    <row r="12" spans="1:11">
      <c r="A12" s="26">
        <v>1</v>
      </c>
      <c r="B12" s="92" t="s">
        <v>116</v>
      </c>
      <c r="C12" s="69"/>
      <c r="D12" s="76"/>
      <c r="E12" s="69"/>
      <c r="F12" s="76"/>
      <c r="G12" s="69"/>
      <c r="H12" s="69"/>
      <c r="I12" s="69"/>
      <c r="J12" s="69"/>
      <c r="K12" s="73"/>
    </row>
    <row r="13" spans="1:11" ht="34.5" customHeight="1">
      <c r="A13" s="29">
        <v>1</v>
      </c>
      <c r="B13" s="74" t="s">
        <v>117</v>
      </c>
      <c r="C13" s="31" t="s">
        <v>21</v>
      </c>
      <c r="D13" s="42">
        <v>35000</v>
      </c>
      <c r="E13" s="33"/>
      <c r="F13" s="42">
        <v>9352</v>
      </c>
      <c r="G13" s="33"/>
      <c r="H13" s="91">
        <v>88.44</v>
      </c>
      <c r="I13" s="33"/>
      <c r="J13" s="33">
        <v>22.05</v>
      </c>
      <c r="K13" s="33">
        <v>0</v>
      </c>
    </row>
    <row r="14" spans="1:11" ht="34.5" customHeight="1">
      <c r="A14" s="29">
        <v>2</v>
      </c>
      <c r="B14" s="74" t="s">
        <v>118</v>
      </c>
      <c r="C14" s="31" t="s">
        <v>21</v>
      </c>
      <c r="D14" s="42">
        <v>35199.199999999997</v>
      </c>
      <c r="E14" s="33"/>
      <c r="F14" s="42">
        <v>15873</v>
      </c>
      <c r="G14" s="33"/>
      <c r="H14" s="91">
        <v>67.88</v>
      </c>
      <c r="I14" s="33"/>
      <c r="J14" s="33">
        <v>12.4</v>
      </c>
      <c r="K14" s="33">
        <v>0</v>
      </c>
    </row>
    <row r="15" spans="1:11" ht="29.25" customHeight="1">
      <c r="A15" s="29">
        <v>3</v>
      </c>
      <c r="B15" s="74" t="s">
        <v>119</v>
      </c>
      <c r="C15" s="31" t="s">
        <v>21</v>
      </c>
      <c r="D15" s="42">
        <v>24800.5</v>
      </c>
      <c r="E15" s="33"/>
      <c r="F15" s="42">
        <v>18774.900000000001</v>
      </c>
      <c r="G15" s="33"/>
      <c r="H15" s="91">
        <v>76.900000000000006</v>
      </c>
      <c r="I15" s="33"/>
      <c r="J15" s="33">
        <v>13.8</v>
      </c>
      <c r="K15" s="33">
        <v>0</v>
      </c>
    </row>
    <row r="16" spans="1:11">
      <c r="A16" s="122" t="s">
        <v>22</v>
      </c>
      <c r="B16" s="123"/>
      <c r="C16" s="26" t="s">
        <v>17</v>
      </c>
      <c r="D16" s="47">
        <f>SUM(D13:D15)</f>
        <v>94999.7</v>
      </c>
      <c r="E16" s="48"/>
      <c r="F16" s="47">
        <f>SUM(F13:F15)</f>
        <v>43999.9</v>
      </c>
      <c r="G16" s="48"/>
      <c r="H16" s="47">
        <f>SUM(H13:H15)</f>
        <v>233.22</v>
      </c>
      <c r="I16" s="48"/>
      <c r="J16" s="47">
        <f>SUM(J13:J15)</f>
        <v>48.25</v>
      </c>
      <c r="K16" s="47">
        <f>SUM(K13:K15)</f>
        <v>0</v>
      </c>
    </row>
    <row r="17" spans="1:11">
      <c r="A17" s="26">
        <v>2</v>
      </c>
      <c r="B17" s="72" t="s">
        <v>40</v>
      </c>
      <c r="C17" s="69"/>
      <c r="D17" s="76"/>
      <c r="E17" s="69"/>
      <c r="F17" s="76"/>
      <c r="G17" s="69"/>
      <c r="H17" s="69"/>
      <c r="I17" s="69"/>
      <c r="J17" s="69"/>
      <c r="K17" s="73"/>
    </row>
    <row r="18" spans="1:11" ht="62.25" customHeight="1">
      <c r="A18" s="29">
        <v>1</v>
      </c>
      <c r="B18" s="74" t="s">
        <v>152</v>
      </c>
      <c r="C18" s="31" t="s">
        <v>21</v>
      </c>
      <c r="D18" s="32">
        <v>20000</v>
      </c>
      <c r="E18" s="33"/>
      <c r="F18" s="32">
        <v>50000</v>
      </c>
      <c r="G18" s="33"/>
      <c r="H18" s="34">
        <v>267</v>
      </c>
      <c r="I18" s="33"/>
      <c r="J18" s="33">
        <v>77.19</v>
      </c>
      <c r="K18" s="33">
        <v>57.3</v>
      </c>
    </row>
    <row r="19" spans="1:11" ht="104.25" customHeight="1">
      <c r="A19" s="29">
        <v>2</v>
      </c>
      <c r="B19" s="74" t="s">
        <v>41</v>
      </c>
      <c r="C19" s="31" t="s">
        <v>21</v>
      </c>
      <c r="D19" s="32">
        <v>372672</v>
      </c>
      <c r="E19" s="33"/>
      <c r="F19" s="32">
        <v>350000</v>
      </c>
      <c r="G19" s="33"/>
      <c r="H19" s="34">
        <v>97</v>
      </c>
      <c r="I19" s="33"/>
      <c r="J19" s="33">
        <v>97.19</v>
      </c>
      <c r="K19" s="33">
        <v>50.33</v>
      </c>
    </row>
    <row r="20" spans="1:11">
      <c r="A20" s="122" t="s">
        <v>22</v>
      </c>
      <c r="B20" s="123"/>
      <c r="C20" s="26" t="s">
        <v>17</v>
      </c>
      <c r="D20" s="47">
        <f>SUM(D18:D19)</f>
        <v>392672</v>
      </c>
      <c r="E20" s="48"/>
      <c r="F20" s="47">
        <f>SUM(F18:F19)</f>
        <v>400000</v>
      </c>
      <c r="G20" s="48"/>
      <c r="H20" s="47">
        <f>SUM(H18:H19)</f>
        <v>364</v>
      </c>
      <c r="I20" s="48"/>
      <c r="J20" s="47">
        <f>SUM(J18:J19)</f>
        <v>174.38</v>
      </c>
      <c r="K20" s="47">
        <f>SUM(K18:K19)</f>
        <v>107.63</v>
      </c>
    </row>
    <row r="21" spans="1:11">
      <c r="A21" s="26">
        <v>3</v>
      </c>
      <c r="B21" s="72" t="s">
        <v>75</v>
      </c>
      <c r="C21" s="69"/>
      <c r="D21" s="76"/>
      <c r="E21" s="69"/>
      <c r="F21" s="76"/>
      <c r="G21" s="69"/>
      <c r="H21" s="69"/>
      <c r="I21" s="69"/>
      <c r="J21" s="69"/>
      <c r="K21" s="73"/>
    </row>
    <row r="22" spans="1:11" ht="27.75" customHeight="1">
      <c r="A22" s="29">
        <v>1</v>
      </c>
      <c r="B22" s="74" t="s">
        <v>60</v>
      </c>
      <c r="C22" s="31"/>
      <c r="D22" s="32">
        <v>22156</v>
      </c>
      <c r="E22" s="33"/>
      <c r="F22" s="32">
        <v>20100</v>
      </c>
      <c r="G22" s="33"/>
      <c r="H22" s="34">
        <v>16</v>
      </c>
      <c r="I22" s="33"/>
      <c r="J22" s="33">
        <v>8</v>
      </c>
      <c r="K22" s="33">
        <v>0</v>
      </c>
    </row>
    <row r="23" spans="1:11" ht="27.75" customHeight="1">
      <c r="A23" s="29">
        <v>2</v>
      </c>
      <c r="B23" s="74" t="s">
        <v>61</v>
      </c>
      <c r="C23" s="31"/>
      <c r="D23" s="32">
        <v>22156</v>
      </c>
      <c r="E23" s="33"/>
      <c r="F23" s="32">
        <v>20100</v>
      </c>
      <c r="G23" s="33"/>
      <c r="H23" s="34">
        <v>16</v>
      </c>
      <c r="I23" s="33"/>
      <c r="J23" s="33">
        <v>8</v>
      </c>
      <c r="K23" s="33">
        <v>0</v>
      </c>
    </row>
    <row r="24" spans="1:11" ht="27.75" customHeight="1">
      <c r="A24" s="29">
        <v>3</v>
      </c>
      <c r="B24" s="74" t="s">
        <v>62</v>
      </c>
      <c r="C24" s="31"/>
      <c r="D24" s="32">
        <v>22156</v>
      </c>
      <c r="E24" s="33"/>
      <c r="F24" s="32">
        <v>20100</v>
      </c>
      <c r="G24" s="33"/>
      <c r="H24" s="34">
        <v>16</v>
      </c>
      <c r="I24" s="33"/>
      <c r="J24" s="33">
        <v>8</v>
      </c>
      <c r="K24" s="33">
        <v>0</v>
      </c>
    </row>
    <row r="25" spans="1:11" ht="27.75" customHeight="1">
      <c r="A25" s="29">
        <v>4</v>
      </c>
      <c r="B25" s="74" t="s">
        <v>63</v>
      </c>
      <c r="C25" s="31"/>
      <c r="D25" s="32">
        <v>22156</v>
      </c>
      <c r="E25" s="33"/>
      <c r="F25" s="32">
        <v>20100</v>
      </c>
      <c r="G25" s="33"/>
      <c r="H25" s="34">
        <v>16</v>
      </c>
      <c r="I25" s="33"/>
      <c r="J25" s="33">
        <v>8</v>
      </c>
      <c r="K25" s="33">
        <v>0</v>
      </c>
    </row>
    <row r="26" spans="1:11" ht="27.75" customHeight="1">
      <c r="A26" s="29">
        <v>5</v>
      </c>
      <c r="B26" s="74" t="s">
        <v>64</v>
      </c>
      <c r="C26" s="31"/>
      <c r="D26" s="32">
        <v>22156</v>
      </c>
      <c r="E26" s="33"/>
      <c r="F26" s="32">
        <v>20100</v>
      </c>
      <c r="G26" s="33"/>
      <c r="H26" s="34">
        <v>16</v>
      </c>
      <c r="I26" s="33"/>
      <c r="J26" s="33">
        <v>8</v>
      </c>
      <c r="K26" s="33">
        <v>0</v>
      </c>
    </row>
    <row r="27" spans="1:11" ht="27.75" customHeight="1">
      <c r="A27" s="29">
        <v>6</v>
      </c>
      <c r="B27" s="74" t="s">
        <v>65</v>
      </c>
      <c r="C27" s="31"/>
      <c r="D27" s="32">
        <v>22156</v>
      </c>
      <c r="E27" s="33"/>
      <c r="F27" s="32">
        <v>20100</v>
      </c>
      <c r="G27" s="33"/>
      <c r="H27" s="34">
        <v>16</v>
      </c>
      <c r="I27" s="33"/>
      <c r="J27" s="33">
        <v>8</v>
      </c>
      <c r="K27" s="33">
        <v>0</v>
      </c>
    </row>
    <row r="28" spans="1:11" ht="27.75" customHeight="1">
      <c r="A28" s="29">
        <v>7</v>
      </c>
      <c r="B28" s="74" t="s">
        <v>66</v>
      </c>
      <c r="C28" s="31"/>
      <c r="D28" s="32">
        <v>22156</v>
      </c>
      <c r="E28" s="33"/>
      <c r="F28" s="32">
        <v>20100</v>
      </c>
      <c r="G28" s="33"/>
      <c r="H28" s="34">
        <v>16</v>
      </c>
      <c r="I28" s="33"/>
      <c r="J28" s="33">
        <v>8</v>
      </c>
      <c r="K28" s="33">
        <v>0</v>
      </c>
    </row>
    <row r="29" spans="1:11" ht="27.75" customHeight="1">
      <c r="A29" s="29">
        <v>8</v>
      </c>
      <c r="B29" s="74" t="s">
        <v>67</v>
      </c>
      <c r="C29" s="31"/>
      <c r="D29" s="32">
        <v>22156</v>
      </c>
      <c r="E29" s="33"/>
      <c r="F29" s="32">
        <v>20100</v>
      </c>
      <c r="G29" s="33"/>
      <c r="H29" s="34">
        <v>16</v>
      </c>
      <c r="I29" s="33"/>
      <c r="J29" s="33">
        <v>8</v>
      </c>
      <c r="K29" s="33">
        <v>0</v>
      </c>
    </row>
    <row r="30" spans="1:11" ht="27.75" customHeight="1">
      <c r="A30" s="29">
        <v>9</v>
      </c>
      <c r="B30" s="74" t="s">
        <v>68</v>
      </c>
      <c r="C30" s="31"/>
      <c r="D30" s="32">
        <v>22156</v>
      </c>
      <c r="E30" s="33"/>
      <c r="F30" s="32">
        <v>20100</v>
      </c>
      <c r="G30" s="33"/>
      <c r="H30" s="34">
        <v>16</v>
      </c>
      <c r="I30" s="33"/>
      <c r="J30" s="33">
        <v>8</v>
      </c>
      <c r="K30" s="33">
        <v>0</v>
      </c>
    </row>
    <row r="31" spans="1:11" ht="27.75" customHeight="1">
      <c r="A31" s="29">
        <v>10</v>
      </c>
      <c r="B31" s="74" t="s">
        <v>69</v>
      </c>
      <c r="C31" s="31"/>
      <c r="D31" s="32">
        <v>22156</v>
      </c>
      <c r="E31" s="33"/>
      <c r="F31" s="32">
        <v>20100</v>
      </c>
      <c r="G31" s="33"/>
      <c r="H31" s="34">
        <v>16</v>
      </c>
      <c r="I31" s="33"/>
      <c r="J31" s="33">
        <v>8</v>
      </c>
      <c r="K31" s="33">
        <v>0</v>
      </c>
    </row>
    <row r="32" spans="1:11" ht="27.75" customHeight="1">
      <c r="A32" s="29">
        <v>11</v>
      </c>
      <c r="B32" s="74" t="s">
        <v>70</v>
      </c>
      <c r="C32" s="31"/>
      <c r="D32" s="32">
        <v>22156</v>
      </c>
      <c r="E32" s="33"/>
      <c r="F32" s="32">
        <v>20100</v>
      </c>
      <c r="G32" s="33"/>
      <c r="H32" s="34">
        <v>16</v>
      </c>
      <c r="I32" s="33"/>
      <c r="J32" s="33">
        <v>8</v>
      </c>
      <c r="K32" s="33">
        <v>0</v>
      </c>
    </row>
    <row r="33" spans="1:11" ht="27.75" customHeight="1">
      <c r="A33" s="29">
        <v>12</v>
      </c>
      <c r="B33" s="74" t="s">
        <v>71</v>
      </c>
      <c r="C33" s="31"/>
      <c r="D33" s="32">
        <v>22156</v>
      </c>
      <c r="E33" s="33"/>
      <c r="F33" s="32">
        <v>20100</v>
      </c>
      <c r="G33" s="33"/>
      <c r="H33" s="34">
        <v>16</v>
      </c>
      <c r="I33" s="33"/>
      <c r="J33" s="33">
        <v>8</v>
      </c>
      <c r="K33" s="33">
        <v>0</v>
      </c>
    </row>
    <row r="34" spans="1:11" ht="27.75" customHeight="1">
      <c r="A34" s="29">
        <v>13</v>
      </c>
      <c r="B34" s="74" t="s">
        <v>72</v>
      </c>
      <c r="C34" s="31"/>
      <c r="D34" s="32">
        <v>22156</v>
      </c>
      <c r="E34" s="33"/>
      <c r="F34" s="32">
        <v>20100</v>
      </c>
      <c r="G34" s="33"/>
      <c r="H34" s="34">
        <v>16</v>
      </c>
      <c r="I34" s="33"/>
      <c r="J34" s="33">
        <v>8</v>
      </c>
      <c r="K34" s="33">
        <v>0</v>
      </c>
    </row>
    <row r="35" spans="1:11" ht="45.75" customHeight="1">
      <c r="A35" s="29">
        <v>14</v>
      </c>
      <c r="B35" s="74" t="s">
        <v>73</v>
      </c>
      <c r="C35" s="31"/>
      <c r="D35" s="32">
        <v>22156</v>
      </c>
      <c r="E35" s="33"/>
      <c r="F35" s="32">
        <v>20100</v>
      </c>
      <c r="G35" s="33"/>
      <c r="H35" s="34">
        <v>16</v>
      </c>
      <c r="I35" s="33"/>
      <c r="J35" s="33">
        <v>8</v>
      </c>
      <c r="K35" s="33">
        <v>0</v>
      </c>
    </row>
    <row r="36" spans="1:11" ht="47.25" customHeight="1">
      <c r="A36" s="29">
        <v>15</v>
      </c>
      <c r="B36" s="74" t="s">
        <v>74</v>
      </c>
      <c r="C36" s="31"/>
      <c r="D36" s="32">
        <v>22156</v>
      </c>
      <c r="E36" s="33"/>
      <c r="F36" s="32">
        <v>20100</v>
      </c>
      <c r="G36" s="33"/>
      <c r="H36" s="34">
        <v>16</v>
      </c>
      <c r="I36" s="33"/>
      <c r="J36" s="33">
        <v>8</v>
      </c>
      <c r="K36" s="33">
        <v>0</v>
      </c>
    </row>
    <row r="37" spans="1:11">
      <c r="A37" s="122" t="s">
        <v>22</v>
      </c>
      <c r="B37" s="123"/>
      <c r="C37" s="26" t="s">
        <v>17</v>
      </c>
      <c r="D37" s="47">
        <f>SUM(D22:D36)</f>
        <v>332340</v>
      </c>
      <c r="E37" s="48"/>
      <c r="F37" s="47">
        <f>SUM(F22:F36)</f>
        <v>301500</v>
      </c>
      <c r="G37" s="48"/>
      <c r="H37" s="47">
        <f>SUM(H22:H36)</f>
        <v>240</v>
      </c>
      <c r="I37" s="48"/>
      <c r="J37" s="47">
        <f>SUM(J22:J36)</f>
        <v>120</v>
      </c>
      <c r="K37" s="47">
        <f>SUM(K22:K36)</f>
        <v>0</v>
      </c>
    </row>
    <row r="38" spans="1:11">
      <c r="A38" s="26">
        <v>4</v>
      </c>
      <c r="B38" s="72" t="s">
        <v>42</v>
      </c>
      <c r="C38" s="69"/>
      <c r="D38" s="76"/>
      <c r="E38" s="69"/>
      <c r="F38" s="76"/>
      <c r="G38" s="69"/>
      <c r="H38" s="69"/>
      <c r="I38" s="69"/>
      <c r="J38" s="69"/>
      <c r="K38" s="73"/>
    </row>
    <row r="39" spans="1:11" ht="146.25" customHeight="1">
      <c r="A39" s="29">
        <v>1</v>
      </c>
      <c r="B39" s="74" t="s">
        <v>111</v>
      </c>
      <c r="C39" s="31"/>
      <c r="D39" s="32">
        <v>9776</v>
      </c>
      <c r="E39" s="33"/>
      <c r="F39" s="32">
        <v>5252</v>
      </c>
      <c r="G39" s="33"/>
      <c r="H39" s="42">
        <v>6.71</v>
      </c>
      <c r="I39" s="33"/>
      <c r="J39" s="33">
        <v>4</v>
      </c>
      <c r="K39" s="33">
        <v>0</v>
      </c>
    </row>
    <row r="40" spans="1:11" ht="191.25" customHeight="1">
      <c r="A40" s="29">
        <v>2</v>
      </c>
      <c r="B40" s="74" t="s">
        <v>153</v>
      </c>
      <c r="C40" s="31"/>
      <c r="D40" s="32">
        <v>9776</v>
      </c>
      <c r="E40" s="33"/>
      <c r="F40" s="32">
        <v>5252</v>
      </c>
      <c r="G40" s="33"/>
      <c r="H40" s="42">
        <v>6.71</v>
      </c>
      <c r="I40" s="33"/>
      <c r="J40" s="33">
        <v>4</v>
      </c>
      <c r="K40" s="33">
        <v>0</v>
      </c>
    </row>
    <row r="41" spans="1:11" ht="191.25" customHeight="1">
      <c r="A41" s="29">
        <v>3</v>
      </c>
      <c r="B41" s="74" t="s">
        <v>154</v>
      </c>
      <c r="C41" s="31"/>
      <c r="D41" s="32">
        <v>9776</v>
      </c>
      <c r="E41" s="33"/>
      <c r="F41" s="32">
        <v>5252</v>
      </c>
      <c r="G41" s="33"/>
      <c r="H41" s="42">
        <v>6.71</v>
      </c>
      <c r="I41" s="33"/>
      <c r="J41" s="33">
        <v>4</v>
      </c>
      <c r="K41" s="33">
        <v>0</v>
      </c>
    </row>
    <row r="42" spans="1:11">
      <c r="A42" s="122" t="s">
        <v>22</v>
      </c>
      <c r="B42" s="123"/>
      <c r="C42" s="26" t="s">
        <v>17</v>
      </c>
      <c r="D42" s="47">
        <f>SUM(D40:D40)</f>
        <v>9776</v>
      </c>
      <c r="E42" s="48"/>
      <c r="F42" s="47">
        <f>SUM(F40:F40)</f>
        <v>5252</v>
      </c>
      <c r="G42" s="48"/>
      <c r="H42" s="77">
        <f>SUM(H40:H40)</f>
        <v>6.71</v>
      </c>
      <c r="I42" s="48"/>
      <c r="J42" s="48">
        <f>SUM(J40:J40)</f>
        <v>4</v>
      </c>
      <c r="K42" s="48">
        <f>SUM(K40:K40)</f>
        <v>0</v>
      </c>
    </row>
    <row r="43" spans="1:11">
      <c r="A43" s="132" t="s">
        <v>50</v>
      </c>
      <c r="B43" s="133"/>
      <c r="C43" s="80"/>
      <c r="D43" s="81">
        <f>D42+D37+D20+D16</f>
        <v>829787.7</v>
      </c>
      <c r="E43" s="37"/>
      <c r="F43" s="81">
        <f>F42+F37+F20+F16</f>
        <v>750751.9</v>
      </c>
      <c r="G43" s="37"/>
      <c r="H43" s="81">
        <f>H42+H37+H20+H16</f>
        <v>843.93000000000006</v>
      </c>
      <c r="I43" s="37"/>
      <c r="J43" s="81">
        <f>J42+J37+J20+J16</f>
        <v>346.63</v>
      </c>
      <c r="K43" s="81">
        <f>K42+K37+K20+K16</f>
        <v>107.63</v>
      </c>
    </row>
    <row r="44" spans="1:11">
      <c r="A44" s="64"/>
      <c r="B44" s="62"/>
      <c r="C44" s="62"/>
      <c r="D44" s="62"/>
      <c r="E44" s="62"/>
      <c r="F44" s="62"/>
      <c r="G44" s="62"/>
      <c r="H44" s="62"/>
      <c r="I44" s="62"/>
      <c r="J44" s="62"/>
      <c r="K44" s="62"/>
    </row>
    <row r="45" spans="1:11" s="84" customFormat="1" ht="18">
      <c r="A45" s="82"/>
      <c r="B45" s="83" t="s">
        <v>59</v>
      </c>
      <c r="C45" s="83"/>
      <c r="D45" s="83"/>
      <c r="E45" s="83"/>
      <c r="F45" s="83"/>
      <c r="G45" s="83"/>
      <c r="H45" s="83"/>
      <c r="I45" s="83"/>
      <c r="J45" s="83"/>
      <c r="K45" s="83"/>
    </row>
    <row r="46" spans="1:11" s="84" customFormat="1" ht="15" customHeight="1">
      <c r="A46" s="129" t="s">
        <v>33</v>
      </c>
      <c r="B46" s="129"/>
      <c r="D46" s="85" t="s">
        <v>37</v>
      </c>
      <c r="E46" s="83"/>
      <c r="F46" s="83"/>
      <c r="G46" s="83"/>
      <c r="H46" s="83"/>
      <c r="I46" s="83"/>
      <c r="J46" s="83"/>
      <c r="K46" s="83"/>
    </row>
    <row r="47" spans="1:11" s="84" customFormat="1" ht="18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8">
      <c r="A48" s="86"/>
      <c r="B48" s="84" t="s">
        <v>38</v>
      </c>
      <c r="D48" s="84" t="s">
        <v>39</v>
      </c>
    </row>
  </sheetData>
  <mergeCells count="18">
    <mergeCell ref="J6:K6"/>
    <mergeCell ref="A16:B16"/>
    <mergeCell ref="A1:B1"/>
    <mergeCell ref="A2:B2"/>
    <mergeCell ref="H2:I2"/>
    <mergeCell ref="J3:K3"/>
    <mergeCell ref="A5:B5"/>
    <mergeCell ref="H5:I5"/>
    <mergeCell ref="A8:K8"/>
    <mergeCell ref="A10:A11"/>
    <mergeCell ref="B10:B11"/>
    <mergeCell ref="C10:C11"/>
    <mergeCell ref="F10:G10"/>
    <mergeCell ref="A43:B43"/>
    <mergeCell ref="A46:B46"/>
    <mergeCell ref="A20:B20"/>
    <mergeCell ref="A37:B37"/>
    <mergeCell ref="A42:B42"/>
  </mergeCells>
  <pageMargins left="0.7" right="0.7" top="0.75" bottom="0.75" header="0.3" footer="0.3"/>
  <pageSetup paperSize="9" scale="71" orientation="portrait" verticalDpi="0" r:id="rId1"/>
  <rowBreaks count="1" manualBreakCount="1">
    <brk id="3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77"/>
  <sheetViews>
    <sheetView view="pageBreakPreview" topLeftCell="A7" zoomScale="25" zoomScaleSheetLayoutView="25" workbookViewId="0">
      <selection activeCell="J53" sqref="J53"/>
    </sheetView>
  </sheetViews>
  <sheetFormatPr defaultRowHeight="12"/>
  <cols>
    <col min="1" max="1" width="7" style="60" customWidth="1"/>
    <col min="2" max="2" width="28.28515625" style="52" customWidth="1"/>
    <col min="3" max="3" width="9.140625" style="60"/>
    <col min="4" max="4" width="12.42578125" style="61" bestFit="1" customWidth="1"/>
    <col min="5" max="5" width="9.140625" style="61"/>
    <col min="6" max="6" width="10.42578125" style="61" customWidth="1"/>
    <col min="7" max="9" width="9.140625" style="61"/>
    <col min="10" max="10" width="9.85546875" style="61" bestFit="1" customWidth="1"/>
    <col min="11" max="11" width="9.140625" style="61"/>
    <col min="12" max="13" width="9.140625" style="15"/>
    <col min="14" max="14" width="9.140625" style="16"/>
    <col min="15" max="16384" width="9.140625" style="15"/>
  </cols>
  <sheetData>
    <row r="1" spans="1:14" s="95" customFormat="1" ht="21" customHeight="1">
      <c r="A1" s="130" t="s">
        <v>0</v>
      </c>
      <c r="B1" s="130"/>
      <c r="C1" s="105"/>
      <c r="D1" s="105"/>
      <c r="E1" s="105"/>
      <c r="F1" s="105"/>
      <c r="G1" s="105"/>
      <c r="H1" s="106" t="s">
        <v>1</v>
      </c>
      <c r="I1" s="105"/>
      <c r="J1" s="105"/>
      <c r="K1" s="105"/>
    </row>
    <row r="2" spans="1:14" s="95" customFormat="1" ht="21" customHeight="1">
      <c r="A2" s="131" t="s">
        <v>124</v>
      </c>
      <c r="B2" s="131"/>
      <c r="C2" s="105"/>
      <c r="D2" s="105"/>
      <c r="E2" s="105"/>
      <c r="F2" s="105"/>
      <c r="G2" s="105"/>
      <c r="H2" s="121" t="s">
        <v>122</v>
      </c>
      <c r="I2" s="121"/>
      <c r="J2" s="121"/>
      <c r="K2" s="121"/>
    </row>
    <row r="3" spans="1:14" s="95" customFormat="1" ht="21" customHeight="1">
      <c r="A3" s="96"/>
      <c r="B3" s="97" t="s">
        <v>120</v>
      </c>
      <c r="C3" s="105"/>
      <c r="D3" s="105"/>
      <c r="E3" s="105"/>
      <c r="F3" s="105"/>
      <c r="G3" s="105"/>
      <c r="H3" s="98"/>
      <c r="I3" s="99"/>
      <c r="J3" s="124" t="s">
        <v>123</v>
      </c>
      <c r="K3" s="124"/>
    </row>
    <row r="4" spans="1:14" s="95" customFormat="1" ht="21" customHeight="1">
      <c r="A4" s="100"/>
      <c r="B4" s="101"/>
      <c r="C4" s="105"/>
      <c r="D4" s="105"/>
      <c r="E4" s="105"/>
      <c r="F4" s="105"/>
      <c r="G4" s="105"/>
      <c r="H4" s="102"/>
      <c r="I4" s="103"/>
      <c r="J4" s="116"/>
      <c r="K4" s="116"/>
    </row>
    <row r="5" spans="1:14" s="95" customFormat="1" ht="21" customHeight="1">
      <c r="A5" s="131" t="s">
        <v>2</v>
      </c>
      <c r="B5" s="131"/>
      <c r="C5" s="105"/>
      <c r="D5" s="105"/>
      <c r="E5" s="105"/>
      <c r="F5" s="105"/>
      <c r="G5" s="105"/>
      <c r="H5" s="121"/>
      <c r="I5" s="121"/>
      <c r="J5" s="105"/>
      <c r="K5" s="105"/>
    </row>
    <row r="6" spans="1:14" s="95" customFormat="1" ht="21" customHeight="1">
      <c r="A6" s="96"/>
      <c r="B6" s="104" t="s">
        <v>121</v>
      </c>
      <c r="C6" s="105"/>
      <c r="D6" s="105"/>
      <c r="E6" s="105"/>
      <c r="F6" s="105"/>
      <c r="G6" s="105"/>
      <c r="H6" s="102"/>
      <c r="I6" s="103"/>
      <c r="J6" s="124"/>
      <c r="K6" s="124"/>
    </row>
    <row r="7" spans="1:14" s="7" customFormat="1" ht="15" customHeight="1">
      <c r="A7" s="138"/>
      <c r="B7" s="138"/>
      <c r="C7" s="5"/>
      <c r="D7" s="6"/>
      <c r="E7" s="6"/>
      <c r="F7" s="6"/>
      <c r="G7" s="6"/>
      <c r="H7" s="6"/>
      <c r="I7" s="6"/>
      <c r="J7" s="6"/>
      <c r="K7" s="6"/>
      <c r="N7" s="8"/>
    </row>
    <row r="8" spans="1:14" s="7" customFormat="1" ht="12.75">
      <c r="A8" s="9"/>
      <c r="B8" s="10"/>
      <c r="C8" s="5"/>
      <c r="D8" s="6"/>
      <c r="E8" s="6"/>
      <c r="F8" s="6"/>
      <c r="G8" s="6"/>
      <c r="H8" s="6"/>
      <c r="I8" s="6"/>
      <c r="J8" s="6"/>
      <c r="K8" s="6"/>
      <c r="N8" s="8"/>
    </row>
    <row r="9" spans="1:14">
      <c r="A9" s="11"/>
      <c r="B9" s="12"/>
      <c r="C9" s="13"/>
      <c r="D9" s="14"/>
      <c r="E9" s="14"/>
      <c r="F9" s="14"/>
      <c r="G9" s="14"/>
      <c r="H9" s="14"/>
      <c r="I9" s="14"/>
      <c r="J9" s="14"/>
      <c r="K9" s="14"/>
    </row>
    <row r="10" spans="1:14" s="17" customFormat="1" ht="15.75">
      <c r="A10" s="139" t="s">
        <v>157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N10" s="18"/>
    </row>
    <row r="11" spans="1:14">
      <c r="A11" s="13"/>
      <c r="B11" s="19"/>
      <c r="C11" s="13"/>
      <c r="D11" s="14"/>
      <c r="E11" s="14"/>
      <c r="F11" s="14"/>
      <c r="G11" s="14"/>
      <c r="H11" s="14"/>
      <c r="I11" s="14"/>
      <c r="J11" s="14"/>
      <c r="K11" s="14"/>
    </row>
    <row r="12" spans="1:14" ht="23.25" customHeight="1">
      <c r="A12" s="140" t="s">
        <v>3</v>
      </c>
      <c r="B12" s="140" t="s">
        <v>4</v>
      </c>
      <c r="C12" s="140" t="s">
        <v>5</v>
      </c>
      <c r="D12" s="143" t="s">
        <v>6</v>
      </c>
      <c r="E12" s="145"/>
      <c r="F12" s="142" t="s">
        <v>7</v>
      </c>
      <c r="G12" s="142"/>
      <c r="H12" s="143" t="s">
        <v>8</v>
      </c>
      <c r="I12" s="144"/>
      <c r="J12" s="144"/>
      <c r="K12" s="145"/>
    </row>
    <row r="13" spans="1:14" ht="84">
      <c r="A13" s="141"/>
      <c r="B13" s="141"/>
      <c r="C13" s="141"/>
      <c r="D13" s="118" t="s">
        <v>9</v>
      </c>
      <c r="E13" s="118" t="s">
        <v>10</v>
      </c>
      <c r="F13" s="117" t="s">
        <v>11</v>
      </c>
      <c r="G13" s="117" t="s">
        <v>12</v>
      </c>
      <c r="H13" s="118" t="s">
        <v>13</v>
      </c>
      <c r="I13" s="118" t="s">
        <v>14</v>
      </c>
      <c r="J13" s="118" t="s">
        <v>15</v>
      </c>
      <c r="K13" s="118" t="s">
        <v>16</v>
      </c>
    </row>
    <row r="14" spans="1:14" s="93" customFormat="1">
      <c r="A14" s="20" t="s">
        <v>17</v>
      </c>
      <c r="B14" s="21" t="s">
        <v>45</v>
      </c>
      <c r="C14" s="22"/>
      <c r="D14" s="23"/>
      <c r="E14" s="23"/>
      <c r="F14" s="24"/>
      <c r="G14" s="24"/>
      <c r="H14" s="23"/>
      <c r="I14" s="23"/>
      <c r="J14" s="23"/>
      <c r="K14" s="25"/>
      <c r="N14" s="94"/>
    </row>
    <row r="15" spans="1:14" s="93" customFormat="1">
      <c r="A15" s="26" t="s">
        <v>19</v>
      </c>
      <c r="B15" s="27" t="s">
        <v>46</v>
      </c>
      <c r="C15" s="22"/>
      <c r="D15" s="24"/>
      <c r="E15" s="24"/>
      <c r="F15" s="24"/>
      <c r="G15" s="24"/>
      <c r="H15" s="24"/>
      <c r="I15" s="24"/>
      <c r="J15" s="24"/>
      <c r="K15" s="28"/>
      <c r="N15" s="94"/>
    </row>
    <row r="16" spans="1:14" s="93" customFormat="1" ht="28.5" customHeight="1">
      <c r="A16" s="29">
        <v>1</v>
      </c>
      <c r="B16" s="30" t="s">
        <v>160</v>
      </c>
      <c r="C16" s="31" t="s">
        <v>161</v>
      </c>
      <c r="D16" s="32">
        <v>276200</v>
      </c>
      <c r="E16" s="33"/>
      <c r="F16" s="32">
        <v>119450</v>
      </c>
      <c r="G16" s="33"/>
      <c r="H16" s="34">
        <v>165</v>
      </c>
      <c r="I16" s="33"/>
      <c r="J16" s="33">
        <v>165</v>
      </c>
      <c r="K16" s="33">
        <v>165</v>
      </c>
      <c r="N16" s="94"/>
    </row>
    <row r="17" spans="1:14">
      <c r="A17" s="132" t="s">
        <v>35</v>
      </c>
      <c r="B17" s="133"/>
      <c r="C17" s="35"/>
      <c r="D17" s="36">
        <v>276200</v>
      </c>
      <c r="E17" s="37"/>
      <c r="F17" s="36">
        <f>F16</f>
        <v>119450</v>
      </c>
      <c r="G17" s="37"/>
      <c r="H17" s="38">
        <f>H16</f>
        <v>165</v>
      </c>
      <c r="I17" s="37"/>
      <c r="J17" s="37">
        <f>J16</f>
        <v>165</v>
      </c>
      <c r="K17" s="37">
        <f>K16</f>
        <v>165</v>
      </c>
    </row>
    <row r="18" spans="1:14">
      <c r="A18" s="20" t="s">
        <v>18</v>
      </c>
      <c r="B18" s="21" t="s">
        <v>47</v>
      </c>
      <c r="C18" s="22"/>
      <c r="D18" s="39"/>
      <c r="E18" s="23"/>
      <c r="F18" s="40"/>
      <c r="G18" s="24"/>
      <c r="H18" s="23"/>
      <c r="I18" s="23"/>
      <c r="J18" s="23"/>
      <c r="K18" s="25"/>
    </row>
    <row r="19" spans="1:14">
      <c r="A19" s="26" t="s">
        <v>23</v>
      </c>
      <c r="B19" s="27" t="s">
        <v>53</v>
      </c>
      <c r="C19" s="22"/>
      <c r="D19" s="40"/>
      <c r="E19" s="24"/>
      <c r="F19" s="40"/>
      <c r="G19" s="24"/>
      <c r="H19" s="24"/>
      <c r="I19" s="24"/>
      <c r="J19" s="24"/>
      <c r="K19" s="28"/>
    </row>
    <row r="20" spans="1:14" ht="36.75" customHeight="1">
      <c r="A20" s="29">
        <v>3</v>
      </c>
      <c r="B20" s="41" t="s">
        <v>168</v>
      </c>
      <c r="C20" s="31" t="s">
        <v>90</v>
      </c>
      <c r="D20" s="32">
        <v>11254</v>
      </c>
      <c r="E20" s="33"/>
      <c r="F20" s="32">
        <v>0</v>
      </c>
      <c r="G20" s="33"/>
      <c r="H20" s="42">
        <v>17.329999999999998</v>
      </c>
      <c r="I20" s="42"/>
      <c r="J20" s="42">
        <v>14.02</v>
      </c>
      <c r="K20" s="42">
        <v>0</v>
      </c>
      <c r="N20" s="43"/>
    </row>
    <row r="21" spans="1:14" ht="36.75" customHeight="1">
      <c r="A21" s="29">
        <v>4</v>
      </c>
      <c r="B21" s="41" t="s">
        <v>169</v>
      </c>
      <c r="C21" s="31" t="s">
        <v>91</v>
      </c>
      <c r="D21" s="32">
        <v>10834.2</v>
      </c>
      <c r="E21" s="33"/>
      <c r="F21" s="32">
        <v>0</v>
      </c>
      <c r="G21" s="33"/>
      <c r="H21" s="42">
        <v>48.11</v>
      </c>
      <c r="I21" s="42"/>
      <c r="J21" s="42">
        <v>17.399999999999999</v>
      </c>
      <c r="K21" s="42">
        <v>0</v>
      </c>
      <c r="N21" s="43"/>
    </row>
    <row r="22" spans="1:14" ht="36.75" customHeight="1">
      <c r="A22" s="29">
        <v>5</v>
      </c>
      <c r="B22" s="41" t="s">
        <v>170</v>
      </c>
      <c r="C22" s="31" t="s">
        <v>92</v>
      </c>
      <c r="D22" s="32">
        <f>3700*2</f>
        <v>7400</v>
      </c>
      <c r="E22" s="33"/>
      <c r="F22" s="32">
        <v>0</v>
      </c>
      <c r="G22" s="33"/>
      <c r="H22" s="42">
        <v>41.6</v>
      </c>
      <c r="I22" s="42"/>
      <c r="J22" s="42">
        <f t="shared" ref="J22:J33" si="0">0.0048*D22</f>
        <v>35.519999999999996</v>
      </c>
      <c r="K22" s="42">
        <v>0</v>
      </c>
      <c r="N22" s="43"/>
    </row>
    <row r="23" spans="1:14" ht="36.75" customHeight="1">
      <c r="A23" s="29">
        <v>6</v>
      </c>
      <c r="B23" s="41" t="s">
        <v>171</v>
      </c>
      <c r="C23" s="31" t="s">
        <v>93</v>
      </c>
      <c r="D23" s="32">
        <f>1490*2</f>
        <v>2980</v>
      </c>
      <c r="E23" s="33"/>
      <c r="F23" s="32">
        <v>0</v>
      </c>
      <c r="G23" s="33"/>
      <c r="H23" s="42">
        <f t="shared" ref="H23:H33" si="1">(D23/2)*0.03</f>
        <v>44.699999999999996</v>
      </c>
      <c r="I23" s="42"/>
      <c r="J23" s="42">
        <f t="shared" si="0"/>
        <v>14.303999999999998</v>
      </c>
      <c r="K23" s="42">
        <v>0</v>
      </c>
      <c r="N23" s="43"/>
    </row>
    <row r="24" spans="1:14" ht="36.75" customHeight="1">
      <c r="A24" s="29">
        <v>7</v>
      </c>
      <c r="B24" s="41" t="s">
        <v>172</v>
      </c>
      <c r="C24" s="31" t="s">
        <v>94</v>
      </c>
      <c r="D24" s="32">
        <v>6000</v>
      </c>
      <c r="E24" s="33"/>
      <c r="F24" s="32">
        <v>0</v>
      </c>
      <c r="G24" s="33"/>
      <c r="H24" s="42">
        <v>16</v>
      </c>
      <c r="I24" s="42"/>
      <c r="J24" s="42">
        <v>9.7200000000000006</v>
      </c>
      <c r="K24" s="42">
        <v>0</v>
      </c>
      <c r="N24" s="43"/>
    </row>
    <row r="25" spans="1:14" ht="36.75" customHeight="1">
      <c r="A25" s="29">
        <v>8</v>
      </c>
      <c r="B25" s="41" t="s">
        <v>173</v>
      </c>
      <c r="C25" s="31" t="s">
        <v>95</v>
      </c>
      <c r="D25" s="32">
        <f>505*2</f>
        <v>1010</v>
      </c>
      <c r="E25" s="33"/>
      <c r="F25" s="32">
        <v>0</v>
      </c>
      <c r="G25" s="33"/>
      <c r="H25" s="42">
        <f t="shared" si="1"/>
        <v>15.149999999999999</v>
      </c>
      <c r="I25" s="42"/>
      <c r="J25" s="42">
        <f t="shared" si="0"/>
        <v>4.8479999999999999</v>
      </c>
      <c r="K25" s="42">
        <v>0</v>
      </c>
      <c r="N25" s="43"/>
    </row>
    <row r="26" spans="1:14" ht="36.75" customHeight="1">
      <c r="A26" s="29">
        <v>9</v>
      </c>
      <c r="B26" s="44" t="s">
        <v>174</v>
      </c>
      <c r="C26" s="31" t="s">
        <v>96</v>
      </c>
      <c r="D26" s="32">
        <v>8799</v>
      </c>
      <c r="E26" s="33"/>
      <c r="F26" s="32">
        <v>0</v>
      </c>
      <c r="G26" s="33"/>
      <c r="H26" s="42">
        <v>31.99</v>
      </c>
      <c r="I26" s="42"/>
      <c r="J26" s="42">
        <v>12.24</v>
      </c>
      <c r="K26" s="42">
        <v>0</v>
      </c>
      <c r="N26" s="43"/>
    </row>
    <row r="27" spans="1:14" ht="36.75" customHeight="1">
      <c r="A27" s="29">
        <v>10</v>
      </c>
      <c r="B27" s="41" t="s">
        <v>175</v>
      </c>
      <c r="C27" s="31" t="s">
        <v>97</v>
      </c>
      <c r="D27" s="32">
        <v>8740</v>
      </c>
      <c r="E27" s="33"/>
      <c r="F27" s="32">
        <v>0</v>
      </c>
      <c r="G27" s="33"/>
      <c r="H27" s="42">
        <v>31.1</v>
      </c>
      <c r="I27" s="42"/>
      <c r="J27" s="42">
        <v>21.95</v>
      </c>
      <c r="K27" s="42">
        <v>0</v>
      </c>
      <c r="N27" s="43"/>
    </row>
    <row r="28" spans="1:14" ht="36.75" customHeight="1">
      <c r="A28" s="29">
        <v>11</v>
      </c>
      <c r="B28" s="41" t="s">
        <v>176</v>
      </c>
      <c r="C28" s="31" t="s">
        <v>98</v>
      </c>
      <c r="D28" s="32">
        <v>1110</v>
      </c>
      <c r="E28" s="33"/>
      <c r="F28" s="32">
        <v>0</v>
      </c>
      <c r="G28" s="33"/>
      <c r="H28" s="42">
        <f t="shared" si="1"/>
        <v>16.649999999999999</v>
      </c>
      <c r="I28" s="42"/>
      <c r="J28" s="42">
        <f t="shared" si="0"/>
        <v>5.3279999999999994</v>
      </c>
      <c r="K28" s="42">
        <v>0</v>
      </c>
      <c r="N28" s="45"/>
    </row>
    <row r="29" spans="1:14" ht="36.75" customHeight="1">
      <c r="A29" s="29">
        <v>12</v>
      </c>
      <c r="B29" s="44" t="s">
        <v>177</v>
      </c>
      <c r="C29" s="31" t="s">
        <v>99</v>
      </c>
      <c r="D29" s="32">
        <v>9263</v>
      </c>
      <c r="E29" s="33"/>
      <c r="F29" s="32">
        <v>0</v>
      </c>
      <c r="G29" s="33"/>
      <c r="H29" s="42">
        <v>38.950000000000003</v>
      </c>
      <c r="I29" s="42"/>
      <c r="J29" s="42">
        <v>14.46</v>
      </c>
      <c r="K29" s="42">
        <v>0</v>
      </c>
      <c r="N29" s="46"/>
    </row>
    <row r="30" spans="1:14" ht="36.75" customHeight="1">
      <c r="A30" s="29">
        <v>13</v>
      </c>
      <c r="B30" s="44" t="s">
        <v>178</v>
      </c>
      <c r="C30" s="31" t="s">
        <v>100</v>
      </c>
      <c r="D30" s="32">
        <f>396*2.1</f>
        <v>831.6</v>
      </c>
      <c r="E30" s="33"/>
      <c r="F30" s="32">
        <v>0</v>
      </c>
      <c r="G30" s="33"/>
      <c r="H30" s="42">
        <f t="shared" si="1"/>
        <v>12.474</v>
      </c>
      <c r="I30" s="42"/>
      <c r="J30" s="42">
        <f t="shared" si="0"/>
        <v>3.9916799999999997</v>
      </c>
      <c r="K30" s="42">
        <v>0</v>
      </c>
      <c r="N30" s="46"/>
    </row>
    <row r="31" spans="1:14" ht="36.75" customHeight="1">
      <c r="A31" s="29">
        <v>14</v>
      </c>
      <c r="B31" s="44" t="s">
        <v>179</v>
      </c>
      <c r="C31" s="31" t="s">
        <v>101</v>
      </c>
      <c r="D31" s="32">
        <f>5530*2</f>
        <v>11060</v>
      </c>
      <c r="E31" s="33"/>
      <c r="F31" s="32">
        <v>0</v>
      </c>
      <c r="G31" s="33"/>
      <c r="H31" s="42">
        <v>35.9</v>
      </c>
      <c r="I31" s="42"/>
      <c r="J31" s="42">
        <v>23.09</v>
      </c>
      <c r="K31" s="42">
        <v>0</v>
      </c>
      <c r="N31" s="46"/>
    </row>
    <row r="32" spans="1:14" ht="36.75" customHeight="1">
      <c r="A32" s="29">
        <v>15</v>
      </c>
      <c r="B32" s="41" t="s">
        <v>180</v>
      </c>
      <c r="C32" s="31" t="s">
        <v>102</v>
      </c>
      <c r="D32" s="32">
        <f>2217*2</f>
        <v>4434</v>
      </c>
      <c r="E32" s="33"/>
      <c r="F32" s="32">
        <v>0</v>
      </c>
      <c r="G32" s="33"/>
      <c r="H32" s="42">
        <v>28.51</v>
      </c>
      <c r="I32" s="42"/>
      <c r="J32" s="42">
        <f t="shared" si="0"/>
        <v>21.283199999999997</v>
      </c>
      <c r="K32" s="42">
        <v>0</v>
      </c>
      <c r="N32" s="45"/>
    </row>
    <row r="33" spans="1:14" ht="36.75" customHeight="1">
      <c r="A33" s="29">
        <v>16</v>
      </c>
      <c r="B33" s="44" t="s">
        <v>181</v>
      </c>
      <c r="C33" s="31" t="s">
        <v>103</v>
      </c>
      <c r="D33" s="32">
        <f>1195*2</f>
        <v>2390</v>
      </c>
      <c r="E33" s="33"/>
      <c r="F33" s="32">
        <v>0</v>
      </c>
      <c r="G33" s="33"/>
      <c r="H33" s="42">
        <f t="shared" si="1"/>
        <v>35.85</v>
      </c>
      <c r="I33" s="42"/>
      <c r="J33" s="42">
        <f t="shared" si="0"/>
        <v>11.472</v>
      </c>
      <c r="K33" s="42">
        <v>0</v>
      </c>
      <c r="N33" s="46"/>
    </row>
    <row r="34" spans="1:14" ht="22.5" customHeight="1">
      <c r="A34" s="122" t="s">
        <v>22</v>
      </c>
      <c r="B34" s="123"/>
      <c r="C34" s="26">
        <v>12</v>
      </c>
      <c r="D34" s="47">
        <f>SUM(D20:D33)</f>
        <v>86105.8</v>
      </c>
      <c r="E34" s="48"/>
      <c r="F34" s="47">
        <f>SUM(F20:F33)</f>
        <v>0</v>
      </c>
      <c r="G34" s="48"/>
      <c r="H34" s="47">
        <f>SUM(H20:H33)</f>
        <v>414.31399999999996</v>
      </c>
      <c r="I34" s="48"/>
      <c r="J34" s="47">
        <f>SUM(J20:J33)</f>
        <v>209.62688</v>
      </c>
      <c r="K34" s="47">
        <f>SUM(K20:K33)</f>
        <v>0</v>
      </c>
    </row>
    <row r="35" spans="1:14">
      <c r="A35" s="26" t="s">
        <v>48</v>
      </c>
      <c r="B35" s="27" t="s">
        <v>54</v>
      </c>
      <c r="C35" s="22"/>
      <c r="D35" s="40"/>
      <c r="E35" s="24"/>
      <c r="F35" s="40"/>
      <c r="G35" s="24"/>
      <c r="H35" s="24"/>
      <c r="I35" s="24"/>
      <c r="J35" s="24"/>
      <c r="K35" s="28"/>
    </row>
    <row r="36" spans="1:14" ht="91.5" customHeight="1">
      <c r="A36" s="29">
        <v>1</v>
      </c>
      <c r="B36" s="90" t="s">
        <v>87</v>
      </c>
      <c r="C36" s="31" t="s">
        <v>21</v>
      </c>
      <c r="D36" s="32">
        <v>3750</v>
      </c>
      <c r="E36" s="33"/>
      <c r="F36" s="32">
        <v>0</v>
      </c>
      <c r="G36" s="33"/>
      <c r="H36" s="42">
        <v>26.25</v>
      </c>
      <c r="I36" s="42"/>
      <c r="J36" s="42">
        <v>16</v>
      </c>
      <c r="K36" s="42">
        <v>0</v>
      </c>
    </row>
    <row r="37" spans="1:14" ht="99" customHeight="1">
      <c r="A37" s="29">
        <v>2</v>
      </c>
      <c r="B37" s="90" t="s">
        <v>86</v>
      </c>
      <c r="C37" s="31" t="s">
        <v>21</v>
      </c>
      <c r="D37" s="32">
        <v>3750</v>
      </c>
      <c r="E37" s="33"/>
      <c r="F37" s="32">
        <v>0</v>
      </c>
      <c r="G37" s="33"/>
      <c r="H37" s="42">
        <v>26.25</v>
      </c>
      <c r="I37" s="42"/>
      <c r="J37" s="42">
        <v>24.62</v>
      </c>
      <c r="K37" s="42">
        <v>0</v>
      </c>
      <c r="N37" s="43"/>
    </row>
    <row r="38" spans="1:14" ht="30" customHeight="1">
      <c r="A38" s="29">
        <v>3</v>
      </c>
      <c r="B38" s="119" t="s">
        <v>126</v>
      </c>
      <c r="C38" s="31" t="s">
        <v>21</v>
      </c>
      <c r="D38" s="32">
        <v>10618</v>
      </c>
      <c r="E38" s="33"/>
      <c r="F38" s="32">
        <v>10000</v>
      </c>
      <c r="G38" s="33"/>
      <c r="H38" s="42">
        <v>75.33</v>
      </c>
      <c r="I38" s="42"/>
      <c r="J38" s="42">
        <v>33.56</v>
      </c>
      <c r="K38" s="42">
        <v>0</v>
      </c>
      <c r="N38" s="43"/>
    </row>
    <row r="39" spans="1:14" ht="50.25" customHeight="1">
      <c r="A39" s="29">
        <v>4</v>
      </c>
      <c r="B39" s="119" t="s">
        <v>127</v>
      </c>
      <c r="C39" s="31" t="s">
        <v>21</v>
      </c>
      <c r="D39" s="32">
        <v>10618</v>
      </c>
      <c r="E39" s="33"/>
      <c r="F39" s="32">
        <v>0</v>
      </c>
      <c r="G39" s="33"/>
      <c r="H39" s="42">
        <v>35</v>
      </c>
      <c r="I39" s="42"/>
      <c r="J39" s="42">
        <v>33.56</v>
      </c>
      <c r="K39" s="42">
        <v>0</v>
      </c>
      <c r="N39" s="43"/>
    </row>
    <row r="40" spans="1:14" ht="50.25" customHeight="1">
      <c r="A40" s="29">
        <v>5</v>
      </c>
      <c r="B40" s="119" t="s">
        <v>128</v>
      </c>
      <c r="C40" s="31" t="s">
        <v>21</v>
      </c>
      <c r="D40" s="32">
        <v>10618</v>
      </c>
      <c r="E40" s="33"/>
      <c r="F40" s="32">
        <v>0</v>
      </c>
      <c r="G40" s="33"/>
      <c r="H40" s="42">
        <v>35</v>
      </c>
      <c r="I40" s="42"/>
      <c r="J40" s="42">
        <v>33.56</v>
      </c>
      <c r="K40" s="42">
        <v>0</v>
      </c>
      <c r="N40" s="43"/>
    </row>
    <row r="41" spans="1:14" ht="50.25" customHeight="1">
      <c r="A41" s="29">
        <v>6</v>
      </c>
      <c r="B41" s="119" t="s">
        <v>129</v>
      </c>
      <c r="C41" s="31" t="s">
        <v>21</v>
      </c>
      <c r="D41" s="32">
        <v>10618</v>
      </c>
      <c r="E41" s="33"/>
      <c r="F41" s="32">
        <v>0</v>
      </c>
      <c r="G41" s="33"/>
      <c r="H41" s="42">
        <v>35</v>
      </c>
      <c r="I41" s="42"/>
      <c r="J41" s="42">
        <v>33.56</v>
      </c>
      <c r="K41" s="42">
        <v>0</v>
      </c>
      <c r="N41" s="43"/>
    </row>
    <row r="42" spans="1:14" ht="50.25" customHeight="1">
      <c r="A42" s="29">
        <v>7</v>
      </c>
      <c r="B42" s="119" t="s">
        <v>130</v>
      </c>
      <c r="C42" s="31" t="s">
        <v>21</v>
      </c>
      <c r="D42" s="32">
        <v>10618</v>
      </c>
      <c r="E42" s="33"/>
      <c r="F42" s="32">
        <v>0</v>
      </c>
      <c r="G42" s="33"/>
      <c r="H42" s="42">
        <v>35</v>
      </c>
      <c r="I42" s="42"/>
      <c r="J42" s="42">
        <v>33.56</v>
      </c>
      <c r="K42" s="42">
        <v>0</v>
      </c>
      <c r="N42" s="43"/>
    </row>
    <row r="43" spans="1:14" ht="50.25" customHeight="1">
      <c r="A43" s="29">
        <v>8</v>
      </c>
      <c r="B43" s="119" t="s">
        <v>131</v>
      </c>
      <c r="C43" s="31" t="s">
        <v>21</v>
      </c>
      <c r="D43" s="32">
        <v>10618</v>
      </c>
      <c r="E43" s="33"/>
      <c r="F43" s="32">
        <v>0</v>
      </c>
      <c r="G43" s="33"/>
      <c r="H43" s="42">
        <v>35</v>
      </c>
      <c r="I43" s="42"/>
      <c r="J43" s="42">
        <v>33.56</v>
      </c>
      <c r="K43" s="42">
        <v>0</v>
      </c>
      <c r="N43" s="43"/>
    </row>
    <row r="44" spans="1:14" ht="50.25" customHeight="1">
      <c r="A44" s="29">
        <v>9</v>
      </c>
      <c r="B44" s="119" t="s">
        <v>132</v>
      </c>
      <c r="C44" s="31" t="s">
        <v>21</v>
      </c>
      <c r="D44" s="32">
        <v>10618</v>
      </c>
      <c r="E44" s="33"/>
      <c r="F44" s="32">
        <v>0</v>
      </c>
      <c r="G44" s="33"/>
      <c r="H44" s="42">
        <v>35</v>
      </c>
      <c r="I44" s="42"/>
      <c r="J44" s="42">
        <v>33.56</v>
      </c>
      <c r="K44" s="42">
        <v>0</v>
      </c>
      <c r="N44" s="43"/>
    </row>
    <row r="45" spans="1:14" ht="31.5" customHeight="1">
      <c r="A45" s="29">
        <v>10</v>
      </c>
      <c r="B45" s="30" t="s">
        <v>182</v>
      </c>
      <c r="C45" s="31" t="s">
        <v>107</v>
      </c>
      <c r="D45" s="32">
        <f>1250*3</f>
        <v>3750</v>
      </c>
      <c r="E45" s="33"/>
      <c r="F45" s="32">
        <v>1200</v>
      </c>
      <c r="G45" s="33"/>
      <c r="H45" s="42">
        <v>25.3</v>
      </c>
      <c r="I45" s="42"/>
      <c r="J45" s="42">
        <f t="shared" ref="J45:J49" si="2">0.0048*D45</f>
        <v>18</v>
      </c>
      <c r="K45" s="42">
        <v>0</v>
      </c>
    </row>
    <row r="46" spans="1:14" ht="37.5" customHeight="1">
      <c r="A46" s="29">
        <v>11</v>
      </c>
      <c r="B46" s="41" t="s">
        <v>183</v>
      </c>
      <c r="C46" s="31" t="s">
        <v>108</v>
      </c>
      <c r="D46" s="32">
        <v>9400</v>
      </c>
      <c r="E46" s="33"/>
      <c r="F46" s="32">
        <v>1200</v>
      </c>
      <c r="G46" s="33"/>
      <c r="H46" s="42">
        <v>31</v>
      </c>
      <c r="I46" s="42"/>
      <c r="J46" s="42">
        <v>25.12</v>
      </c>
      <c r="K46" s="42">
        <v>0</v>
      </c>
      <c r="N46" s="43"/>
    </row>
    <row r="47" spans="1:14" ht="27.75" customHeight="1">
      <c r="A47" s="29">
        <v>12</v>
      </c>
      <c r="B47" s="41" t="s">
        <v>184</v>
      </c>
      <c r="C47" s="31" t="s">
        <v>109</v>
      </c>
      <c r="D47" s="32">
        <v>4000</v>
      </c>
      <c r="E47" s="33"/>
      <c r="F47" s="32">
        <v>1200</v>
      </c>
      <c r="G47" s="33"/>
      <c r="H47" s="42">
        <v>30</v>
      </c>
      <c r="I47" s="42"/>
      <c r="J47" s="42">
        <f t="shared" si="2"/>
        <v>19.2</v>
      </c>
      <c r="K47" s="42">
        <v>0</v>
      </c>
      <c r="N47" s="43"/>
    </row>
    <row r="48" spans="1:14" ht="47.25" customHeight="1">
      <c r="A48" s="29">
        <v>13</v>
      </c>
      <c r="B48" s="41" t="s">
        <v>185</v>
      </c>
      <c r="C48" s="31" t="s">
        <v>97</v>
      </c>
      <c r="D48" s="32">
        <f>1005*3</f>
        <v>3015</v>
      </c>
      <c r="E48" s="33"/>
      <c r="F48" s="32">
        <v>1200</v>
      </c>
      <c r="G48" s="33"/>
      <c r="H48" s="42">
        <v>35.229999999999997</v>
      </c>
      <c r="I48" s="42"/>
      <c r="J48" s="42">
        <f t="shared" si="2"/>
        <v>14.472</v>
      </c>
      <c r="K48" s="42">
        <v>0</v>
      </c>
      <c r="N48" s="43"/>
    </row>
    <row r="49" spans="1:14" ht="45.75" customHeight="1">
      <c r="A49" s="29">
        <v>14</v>
      </c>
      <c r="B49" s="41" t="s">
        <v>186</v>
      </c>
      <c r="C49" s="31" t="s">
        <v>190</v>
      </c>
      <c r="D49" s="32">
        <f>1249*3</f>
        <v>3747</v>
      </c>
      <c r="E49" s="33"/>
      <c r="F49" s="32">
        <v>1200</v>
      </c>
      <c r="G49" s="33"/>
      <c r="H49" s="42">
        <v>36.21</v>
      </c>
      <c r="I49" s="42"/>
      <c r="J49" s="42">
        <f t="shared" si="2"/>
        <v>17.985599999999998</v>
      </c>
      <c r="K49" s="42">
        <v>0</v>
      </c>
      <c r="N49" s="43"/>
    </row>
    <row r="50" spans="1:14" ht="30" customHeight="1">
      <c r="A50" s="29">
        <v>15</v>
      </c>
      <c r="B50" s="41" t="s">
        <v>187</v>
      </c>
      <c r="C50" s="31" t="s">
        <v>93</v>
      </c>
      <c r="D50" s="32">
        <f>3000*3</f>
        <v>9000</v>
      </c>
      <c r="E50" s="33"/>
      <c r="F50" s="32">
        <v>1200</v>
      </c>
      <c r="G50" s="33"/>
      <c r="H50" s="42">
        <v>35</v>
      </c>
      <c r="I50" s="42"/>
      <c r="J50" s="42">
        <v>23.2</v>
      </c>
      <c r="K50" s="42">
        <v>0</v>
      </c>
      <c r="N50" s="43"/>
    </row>
    <row r="51" spans="1:14" ht="45.75" customHeight="1">
      <c r="A51" s="29">
        <v>16</v>
      </c>
      <c r="B51" s="41" t="s">
        <v>188</v>
      </c>
      <c r="C51" s="31" t="s">
        <v>110</v>
      </c>
      <c r="D51" s="32">
        <f>1249*3</f>
        <v>3747</v>
      </c>
      <c r="E51" s="33"/>
      <c r="F51" s="32">
        <v>1200</v>
      </c>
      <c r="G51" s="33"/>
      <c r="H51" s="42">
        <v>29.88</v>
      </c>
      <c r="I51" s="42"/>
      <c r="J51" s="42">
        <f t="shared" ref="J51" si="3">0.0048*D51</f>
        <v>17.985599999999998</v>
      </c>
      <c r="K51" s="42">
        <v>0</v>
      </c>
      <c r="N51" s="43"/>
    </row>
    <row r="52" spans="1:14" ht="30" customHeight="1">
      <c r="A52" s="29">
        <v>17</v>
      </c>
      <c r="B52" s="41" t="s">
        <v>189</v>
      </c>
      <c r="C52" s="31" t="s">
        <v>93</v>
      </c>
      <c r="D52" s="32">
        <f>3000*3</f>
        <v>9000</v>
      </c>
      <c r="E52" s="33"/>
      <c r="F52" s="32">
        <v>1200</v>
      </c>
      <c r="G52" s="33"/>
      <c r="H52" s="42">
        <v>35</v>
      </c>
      <c r="I52" s="42"/>
      <c r="J52" s="42">
        <v>23.2</v>
      </c>
      <c r="K52" s="42">
        <v>0</v>
      </c>
      <c r="N52" s="43"/>
    </row>
    <row r="53" spans="1:14" ht="24" customHeight="1">
      <c r="A53" s="122" t="s">
        <v>22</v>
      </c>
      <c r="B53" s="123"/>
      <c r="C53" s="26"/>
      <c r="D53" s="47">
        <f>SUM(D36:D52)</f>
        <v>127485</v>
      </c>
      <c r="E53" s="48"/>
      <c r="F53" s="47">
        <f>SUM(F36:F52)</f>
        <v>19600</v>
      </c>
      <c r="G53" s="48"/>
      <c r="H53" s="47">
        <f>SUM(H36:H52)</f>
        <v>595.44999999999993</v>
      </c>
      <c r="I53" s="48"/>
      <c r="J53" s="47">
        <f>SUM(J36:J52)</f>
        <v>434.70319999999992</v>
      </c>
      <c r="K53" s="47">
        <f>SUM(K36:K52)</f>
        <v>0</v>
      </c>
    </row>
    <row r="54" spans="1:14">
      <c r="A54" s="49" t="s">
        <v>56</v>
      </c>
      <c r="B54" s="27" t="s">
        <v>55</v>
      </c>
      <c r="C54" s="22"/>
      <c r="D54" s="40"/>
      <c r="E54" s="24"/>
      <c r="F54" s="40"/>
      <c r="G54" s="24"/>
      <c r="H54" s="24"/>
      <c r="I54" s="24"/>
      <c r="J54" s="24"/>
      <c r="K54" s="28"/>
    </row>
    <row r="55" spans="1:14" ht="24.75" customHeight="1">
      <c r="A55" s="29">
        <v>1</v>
      </c>
      <c r="B55" s="41" t="s">
        <v>162</v>
      </c>
      <c r="C55" s="31" t="s">
        <v>104</v>
      </c>
      <c r="D55" s="32">
        <v>6875</v>
      </c>
      <c r="E55" s="33"/>
      <c r="F55" s="32">
        <v>0</v>
      </c>
      <c r="G55" s="42"/>
      <c r="H55" s="42">
        <v>33.130000000000003</v>
      </c>
      <c r="I55" s="42"/>
      <c r="J55" s="42">
        <v>24</v>
      </c>
      <c r="K55" s="42">
        <v>0</v>
      </c>
      <c r="N55" s="43"/>
    </row>
    <row r="56" spans="1:14" ht="24.75" customHeight="1">
      <c r="A56" s="29">
        <v>2</v>
      </c>
      <c r="B56" s="41" t="s">
        <v>163</v>
      </c>
      <c r="C56" s="31" t="s">
        <v>105</v>
      </c>
      <c r="D56" s="32">
        <v>14620</v>
      </c>
      <c r="E56" s="33"/>
      <c r="F56" s="32">
        <v>0</v>
      </c>
      <c r="G56" s="42"/>
      <c r="H56" s="42">
        <v>49.3</v>
      </c>
      <c r="I56" s="42"/>
      <c r="J56" s="42">
        <v>20.18</v>
      </c>
      <c r="K56" s="42">
        <v>0</v>
      </c>
      <c r="N56" s="43"/>
    </row>
    <row r="57" spans="1:14" ht="24.75" customHeight="1">
      <c r="A57" s="29">
        <v>4</v>
      </c>
      <c r="B57" s="41" t="s">
        <v>164</v>
      </c>
      <c r="C57" s="31" t="s">
        <v>94</v>
      </c>
      <c r="D57" s="32">
        <v>10844</v>
      </c>
      <c r="E57" s="33"/>
      <c r="F57" s="32">
        <v>0</v>
      </c>
      <c r="G57" s="42"/>
      <c r="H57" s="42">
        <v>22.66</v>
      </c>
      <c r="I57" s="42"/>
      <c r="J57" s="42">
        <v>22.05</v>
      </c>
      <c r="K57" s="42">
        <v>0</v>
      </c>
      <c r="N57" s="43"/>
    </row>
    <row r="58" spans="1:14" ht="24.75" customHeight="1">
      <c r="A58" s="29">
        <v>5</v>
      </c>
      <c r="B58" s="41" t="s">
        <v>165</v>
      </c>
      <c r="C58" s="31" t="s">
        <v>106</v>
      </c>
      <c r="D58" s="32">
        <v>22870</v>
      </c>
      <c r="E58" s="33"/>
      <c r="F58" s="32">
        <v>0</v>
      </c>
      <c r="G58" s="42"/>
      <c r="H58" s="42">
        <v>43.05</v>
      </c>
      <c r="I58" s="42"/>
      <c r="J58" s="42">
        <v>39.78</v>
      </c>
      <c r="K58" s="42">
        <v>0</v>
      </c>
      <c r="N58" s="43"/>
    </row>
    <row r="59" spans="1:14" ht="23.25" customHeight="1">
      <c r="A59" s="122" t="s">
        <v>22</v>
      </c>
      <c r="B59" s="123"/>
      <c r="C59" s="26" t="s">
        <v>17</v>
      </c>
      <c r="D59" s="47">
        <f>SUM(D55:D58)</f>
        <v>55209</v>
      </c>
      <c r="E59" s="48"/>
      <c r="F59" s="47">
        <f>SUM(F55:F58)</f>
        <v>0</v>
      </c>
      <c r="G59" s="48"/>
      <c r="H59" s="47">
        <f>SUM(H55:H58)</f>
        <v>148.13999999999999</v>
      </c>
      <c r="I59" s="48"/>
      <c r="J59" s="47">
        <f>SUM(J55:J58)</f>
        <v>106.01</v>
      </c>
      <c r="K59" s="47">
        <f>SUM(K55:K58)</f>
        <v>0</v>
      </c>
    </row>
    <row r="60" spans="1:14" ht="19.5" customHeight="1">
      <c r="A60" s="49" t="s">
        <v>58</v>
      </c>
      <c r="B60" s="27" t="s">
        <v>57</v>
      </c>
      <c r="C60" s="22"/>
      <c r="D60" s="40"/>
      <c r="E60" s="24"/>
      <c r="F60" s="40"/>
      <c r="G60" s="24"/>
      <c r="H60" s="24"/>
      <c r="I60" s="24"/>
      <c r="J60" s="24"/>
      <c r="K60" s="28"/>
    </row>
    <row r="61" spans="1:14" ht="36.75" customHeight="1">
      <c r="A61" s="29">
        <v>1</v>
      </c>
      <c r="B61" s="30" t="s">
        <v>166</v>
      </c>
      <c r="C61" s="31" t="s">
        <v>88</v>
      </c>
      <c r="D61" s="32">
        <f>440*15</f>
        <v>6600</v>
      </c>
      <c r="E61" s="33"/>
      <c r="F61" s="32">
        <v>5000</v>
      </c>
      <c r="G61" s="33"/>
      <c r="H61" s="42">
        <v>19</v>
      </c>
      <c r="I61" s="42"/>
      <c r="J61" s="42">
        <v>11.68</v>
      </c>
      <c r="K61" s="42">
        <v>0</v>
      </c>
    </row>
    <row r="62" spans="1:14" ht="36.75" customHeight="1">
      <c r="A62" s="29">
        <v>2</v>
      </c>
      <c r="B62" s="30" t="s">
        <v>167</v>
      </c>
      <c r="C62" s="31" t="s">
        <v>89</v>
      </c>
      <c r="D62" s="32">
        <f>300*15</f>
        <v>4500</v>
      </c>
      <c r="E62" s="33"/>
      <c r="F62" s="32">
        <v>4000</v>
      </c>
      <c r="G62" s="33"/>
      <c r="H62" s="42">
        <v>2.1</v>
      </c>
      <c r="I62" s="42"/>
      <c r="J62" s="42">
        <v>11.6</v>
      </c>
      <c r="K62" s="42">
        <v>0</v>
      </c>
    </row>
    <row r="63" spans="1:14" ht="15.75" customHeight="1">
      <c r="A63" s="122" t="s">
        <v>22</v>
      </c>
      <c r="B63" s="123"/>
      <c r="C63" s="26" t="s">
        <v>17</v>
      </c>
      <c r="D63" s="47">
        <f>SUM(D61:D62)</f>
        <v>11100</v>
      </c>
      <c r="E63" s="48"/>
      <c r="F63" s="47">
        <f>SUM(F61:F62)</f>
        <v>9000</v>
      </c>
      <c r="G63" s="48"/>
      <c r="H63" s="47">
        <f>SUM(H61:H62)</f>
        <v>21.1</v>
      </c>
      <c r="I63" s="48"/>
      <c r="J63" s="47">
        <f>SUM(J61:J62)</f>
        <v>23.28</v>
      </c>
      <c r="K63" s="47">
        <f>SUM(K61:K62)</f>
        <v>0</v>
      </c>
    </row>
    <row r="64" spans="1:14" ht="15.75" customHeight="1">
      <c r="A64" s="132" t="s">
        <v>36</v>
      </c>
      <c r="B64" s="133"/>
      <c r="C64" s="50"/>
      <c r="D64" s="36">
        <f>D63+D59+D53+D34</f>
        <v>279899.8</v>
      </c>
      <c r="E64" s="37"/>
      <c r="F64" s="36">
        <f>F63+F59+F53+F34</f>
        <v>28600</v>
      </c>
      <c r="G64" s="37"/>
      <c r="H64" s="36">
        <f>H63+H59+H53+H34</f>
        <v>1179.0039999999999</v>
      </c>
      <c r="I64" s="37"/>
      <c r="J64" s="36">
        <f>J63+J59+J53+J34</f>
        <v>773.62007999999992</v>
      </c>
      <c r="K64" s="36">
        <f>K63+K59+K53+K34</f>
        <v>0</v>
      </c>
    </row>
    <row r="65" spans="1:14" ht="15.75" customHeight="1">
      <c r="A65" s="132" t="s">
        <v>30</v>
      </c>
      <c r="B65" s="133"/>
      <c r="C65" s="35"/>
      <c r="D65" s="36">
        <f>D64+D17</f>
        <v>556099.80000000005</v>
      </c>
      <c r="E65" s="37"/>
      <c r="F65" s="36">
        <f>F64+F17</f>
        <v>148050</v>
      </c>
      <c r="G65" s="37"/>
      <c r="H65" s="36">
        <f>H64+H17</f>
        <v>1344.0039999999999</v>
      </c>
      <c r="I65" s="37"/>
      <c r="J65" s="36">
        <f>J64+J17</f>
        <v>938.62007999999992</v>
      </c>
      <c r="K65" s="36">
        <f>K64+K17</f>
        <v>165</v>
      </c>
    </row>
    <row r="66" spans="1:14" ht="15.75" customHeight="1">
      <c r="A66" s="108"/>
      <c r="B66" s="109"/>
      <c r="C66" s="109"/>
      <c r="D66" s="110"/>
      <c r="E66" s="108"/>
      <c r="F66" s="110"/>
      <c r="G66" s="108"/>
      <c r="H66" s="110"/>
      <c r="I66" s="108"/>
      <c r="J66" s="110"/>
      <c r="K66" s="110"/>
    </row>
    <row r="67" spans="1:14" ht="15.75" customHeight="1">
      <c r="A67" s="108"/>
      <c r="B67" s="109"/>
      <c r="C67" s="109"/>
      <c r="D67" s="110"/>
      <c r="E67" s="108"/>
      <c r="F67" s="110"/>
      <c r="G67" s="108"/>
      <c r="H67" s="110"/>
      <c r="I67" s="108"/>
      <c r="J67" s="110"/>
      <c r="K67" s="110"/>
    </row>
    <row r="68" spans="1:14" ht="15">
      <c r="A68" s="13"/>
      <c r="B68" s="54" t="s">
        <v>59</v>
      </c>
      <c r="C68" s="13"/>
      <c r="D68" s="14"/>
      <c r="E68" s="14"/>
      <c r="F68" s="14"/>
      <c r="G68" s="14"/>
      <c r="H68" s="14"/>
      <c r="I68" s="14"/>
      <c r="J68" s="14"/>
      <c r="K68" s="14"/>
    </row>
    <row r="69" spans="1:14" s="17" customFormat="1" ht="24.75" customHeight="1">
      <c r="A69" s="121" t="s">
        <v>33</v>
      </c>
      <c r="B69" s="121"/>
      <c r="C69" s="55"/>
      <c r="D69" s="116" t="s">
        <v>37</v>
      </c>
      <c r="E69" s="56"/>
      <c r="F69" s="56"/>
      <c r="G69" s="56"/>
      <c r="H69" s="56"/>
      <c r="I69" s="56"/>
      <c r="J69" s="56"/>
      <c r="K69" s="56"/>
      <c r="N69" s="18"/>
    </row>
    <row r="70" spans="1:14" s="17" customFormat="1" ht="24.75" customHeight="1">
      <c r="A70" s="57"/>
      <c r="B70" s="54"/>
      <c r="C70" s="57"/>
      <c r="D70" s="56"/>
      <c r="E70" s="56"/>
      <c r="F70" s="56"/>
      <c r="G70" s="56"/>
      <c r="H70" s="56"/>
      <c r="I70" s="56"/>
      <c r="J70" s="56"/>
      <c r="K70" s="56"/>
      <c r="N70" s="18"/>
    </row>
    <row r="71" spans="1:14" s="17" customFormat="1" ht="24.75" customHeight="1">
      <c r="A71" s="55"/>
      <c r="B71" s="58" t="s">
        <v>51</v>
      </c>
      <c r="C71" s="55"/>
      <c r="D71" s="58" t="s">
        <v>52</v>
      </c>
      <c r="E71" s="59"/>
      <c r="F71" s="59"/>
      <c r="G71" s="59"/>
      <c r="H71" s="59"/>
      <c r="I71" s="59"/>
      <c r="J71" s="59"/>
      <c r="K71" s="59"/>
      <c r="N71" s="18"/>
    </row>
    <row r="75" spans="1:14" s="63" customFormat="1" ht="18.75">
      <c r="A75" s="87"/>
      <c r="B75" s="111" t="s">
        <v>159</v>
      </c>
    </row>
    <row r="76" spans="1:14" s="63" customFormat="1" ht="18.75">
      <c r="A76" s="87"/>
      <c r="B76" s="111" t="s">
        <v>125</v>
      </c>
    </row>
    <row r="77" spans="1:14" s="63" customFormat="1" ht="18.75">
      <c r="A77" s="87"/>
      <c r="B77" s="111" t="s">
        <v>156</v>
      </c>
    </row>
  </sheetData>
  <mergeCells count="23">
    <mergeCell ref="A34:B34"/>
    <mergeCell ref="A69:B69"/>
    <mergeCell ref="A63:B63"/>
    <mergeCell ref="A64:B64"/>
    <mergeCell ref="A65:B65"/>
    <mergeCell ref="A53:B53"/>
    <mergeCell ref="A59:B59"/>
    <mergeCell ref="A1:B1"/>
    <mergeCell ref="A2:B2"/>
    <mergeCell ref="H2:K2"/>
    <mergeCell ref="J3:K3"/>
    <mergeCell ref="A5:B5"/>
    <mergeCell ref="H5:I5"/>
    <mergeCell ref="J6:K6"/>
    <mergeCell ref="A17:B17"/>
    <mergeCell ref="A7:B7"/>
    <mergeCell ref="A10:K10"/>
    <mergeCell ref="A12:A13"/>
    <mergeCell ref="B12:B13"/>
    <mergeCell ref="C12:C13"/>
    <mergeCell ref="F12:G12"/>
    <mergeCell ref="H12:K12"/>
    <mergeCell ref="D12:E12"/>
  </mergeCells>
  <pageMargins left="0.31496062992125984" right="0.23622047244094491" top="0.19685039370078741" bottom="0.23622047244094491" header="0.31496062992125984" footer="0.31496062992125984"/>
  <pageSetup paperSize="9" scale="74" orientation="portrait" horizontalDpi="180" verticalDpi="180" r:id="rId1"/>
  <rowBreaks count="1" manualBreakCount="1">
    <brk id="36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N73"/>
  <sheetViews>
    <sheetView tabSelected="1" view="pageBreakPreview" topLeftCell="A44" zoomScale="55" zoomScaleSheetLayoutView="55" workbookViewId="0">
      <selection activeCell="K68" sqref="K68"/>
    </sheetView>
  </sheetViews>
  <sheetFormatPr defaultRowHeight="12"/>
  <cols>
    <col min="1" max="1" width="7" style="60" customWidth="1"/>
    <col min="2" max="2" width="34" style="52" customWidth="1"/>
    <col min="3" max="3" width="9.140625" style="60"/>
    <col min="4" max="4" width="10.85546875" style="61" customWidth="1"/>
    <col min="5" max="5" width="9.140625" style="61"/>
    <col min="6" max="6" width="10.42578125" style="61" customWidth="1"/>
    <col min="7" max="9" width="9.140625" style="61"/>
    <col min="10" max="10" width="9.85546875" style="61" bestFit="1" customWidth="1"/>
    <col min="11" max="11" width="9.140625" style="61"/>
    <col min="12" max="13" width="9.140625" style="15"/>
    <col min="14" max="14" width="9.140625" style="16"/>
    <col min="15" max="16384" width="9.140625" style="15"/>
  </cols>
  <sheetData>
    <row r="1" spans="1:14" s="95" customFormat="1" ht="21" customHeight="1">
      <c r="A1" s="130" t="s">
        <v>0</v>
      </c>
      <c r="B1" s="130"/>
      <c r="C1" s="105"/>
      <c r="D1" s="105"/>
      <c r="E1" s="105"/>
      <c r="F1" s="105"/>
      <c r="G1" s="105"/>
      <c r="H1" s="106" t="s">
        <v>1</v>
      </c>
      <c r="I1" s="105"/>
      <c r="J1" s="105"/>
      <c r="K1" s="105"/>
    </row>
    <row r="2" spans="1:14" s="95" customFormat="1" ht="21" customHeight="1">
      <c r="A2" s="131" t="s">
        <v>124</v>
      </c>
      <c r="B2" s="131"/>
      <c r="C2" s="105"/>
      <c r="D2" s="105"/>
      <c r="E2" s="105"/>
      <c r="F2" s="105"/>
      <c r="G2" s="105"/>
      <c r="H2" s="121" t="s">
        <v>122</v>
      </c>
      <c r="I2" s="121"/>
      <c r="J2" s="121"/>
      <c r="K2" s="121"/>
    </row>
    <row r="3" spans="1:14" s="95" customFormat="1" ht="21" customHeight="1">
      <c r="A3" s="96"/>
      <c r="B3" s="97" t="s">
        <v>120</v>
      </c>
      <c r="C3" s="105"/>
      <c r="D3" s="105"/>
      <c r="E3" s="105"/>
      <c r="F3" s="105"/>
      <c r="G3" s="105"/>
      <c r="H3" s="98"/>
      <c r="I3" s="99"/>
      <c r="J3" s="124" t="s">
        <v>123</v>
      </c>
      <c r="K3" s="124"/>
    </row>
    <row r="4" spans="1:14" s="95" customFormat="1" ht="21" customHeight="1">
      <c r="A4" s="100"/>
      <c r="B4" s="101"/>
      <c r="C4" s="105"/>
      <c r="D4" s="105"/>
      <c r="E4" s="105"/>
      <c r="F4" s="105"/>
      <c r="G4" s="105"/>
      <c r="H4" s="102"/>
      <c r="I4" s="103"/>
      <c r="J4" s="116"/>
      <c r="K4" s="116"/>
    </row>
    <row r="5" spans="1:14" s="95" customFormat="1" ht="21" customHeight="1">
      <c r="A5" s="131" t="s">
        <v>2</v>
      </c>
      <c r="B5" s="131"/>
      <c r="C5" s="105"/>
      <c r="D5" s="105"/>
      <c r="E5" s="105"/>
      <c r="F5" s="105"/>
      <c r="G5" s="105"/>
      <c r="H5" s="121"/>
      <c r="I5" s="121"/>
      <c r="J5" s="105"/>
      <c r="K5" s="105"/>
    </row>
    <row r="6" spans="1:14" s="95" customFormat="1" ht="21" customHeight="1">
      <c r="A6" s="96"/>
      <c r="B6" s="104" t="s">
        <v>121</v>
      </c>
      <c r="C6" s="105"/>
      <c r="D6" s="105"/>
      <c r="E6" s="105"/>
      <c r="F6" s="105"/>
      <c r="G6" s="105"/>
      <c r="H6" s="102"/>
      <c r="I6" s="103"/>
      <c r="J6" s="124"/>
      <c r="K6" s="124"/>
    </row>
    <row r="7" spans="1:14" s="7" customFormat="1" ht="15" customHeight="1">
      <c r="A7" s="138"/>
      <c r="B7" s="138"/>
      <c r="C7" s="5"/>
      <c r="D7" s="6"/>
      <c r="E7" s="6"/>
      <c r="F7" s="6"/>
      <c r="G7" s="6"/>
      <c r="H7" s="6"/>
      <c r="I7" s="6"/>
      <c r="J7" s="6"/>
      <c r="K7" s="6"/>
      <c r="N7" s="8"/>
    </row>
    <row r="8" spans="1:14">
      <c r="A8" s="11"/>
      <c r="B8" s="12"/>
      <c r="C8" s="13"/>
      <c r="D8" s="14"/>
      <c r="E8" s="14"/>
      <c r="F8" s="14"/>
      <c r="G8" s="14"/>
      <c r="H8" s="14"/>
      <c r="I8" s="14"/>
      <c r="J8" s="14"/>
      <c r="K8" s="14"/>
    </row>
    <row r="9" spans="1:14" s="17" customFormat="1" ht="15.75">
      <c r="A9" s="139" t="s">
        <v>158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N9" s="18"/>
    </row>
    <row r="10" spans="1:14">
      <c r="A10" s="13"/>
      <c r="B10" s="19"/>
      <c r="C10" s="13"/>
      <c r="D10" s="14"/>
      <c r="E10" s="14"/>
      <c r="F10" s="14"/>
      <c r="G10" s="14"/>
      <c r="H10" s="14"/>
      <c r="I10" s="14"/>
      <c r="J10" s="14"/>
      <c r="K10" s="14"/>
    </row>
    <row r="11" spans="1:14" ht="23.25" customHeight="1">
      <c r="A11" s="140" t="s">
        <v>3</v>
      </c>
      <c r="B11" s="140" t="s">
        <v>4</v>
      </c>
      <c r="C11" s="140" t="s">
        <v>5</v>
      </c>
      <c r="D11" s="143" t="s">
        <v>6</v>
      </c>
      <c r="E11" s="145"/>
      <c r="F11" s="142" t="s">
        <v>7</v>
      </c>
      <c r="G11" s="142"/>
      <c r="H11" s="143" t="s">
        <v>8</v>
      </c>
      <c r="I11" s="144"/>
      <c r="J11" s="144"/>
      <c r="K11" s="145"/>
    </row>
    <row r="12" spans="1:14" ht="84">
      <c r="A12" s="141"/>
      <c r="B12" s="141"/>
      <c r="C12" s="141"/>
      <c r="D12" s="118" t="s">
        <v>9</v>
      </c>
      <c r="E12" s="118" t="s">
        <v>10</v>
      </c>
      <c r="F12" s="117" t="s">
        <v>11</v>
      </c>
      <c r="G12" s="117" t="s">
        <v>12</v>
      </c>
      <c r="H12" s="118" t="s">
        <v>13</v>
      </c>
      <c r="I12" s="118" t="s">
        <v>14</v>
      </c>
      <c r="J12" s="118" t="s">
        <v>15</v>
      </c>
      <c r="K12" s="118" t="s">
        <v>16</v>
      </c>
    </row>
    <row r="13" spans="1:14" ht="15.75" customHeight="1">
      <c r="A13" s="26">
        <v>1</v>
      </c>
      <c r="B13" s="27" t="s">
        <v>40</v>
      </c>
      <c r="C13" s="22"/>
      <c r="D13" s="40"/>
      <c r="E13" s="24"/>
      <c r="F13" s="40"/>
      <c r="G13" s="24"/>
      <c r="H13" s="24"/>
      <c r="I13" s="24"/>
      <c r="J13" s="24"/>
      <c r="K13" s="28"/>
    </row>
    <row r="14" spans="1:14" ht="111" customHeight="1">
      <c r="A14" s="29">
        <v>1</v>
      </c>
      <c r="B14" s="30" t="s">
        <v>85</v>
      </c>
      <c r="C14" s="31" t="s">
        <v>21</v>
      </c>
      <c r="D14" s="32">
        <v>4274190</v>
      </c>
      <c r="E14" s="33"/>
      <c r="F14" s="32">
        <v>3800000</v>
      </c>
      <c r="G14" s="33"/>
      <c r="H14" s="42">
        <v>746.62</v>
      </c>
      <c r="I14" s="42"/>
      <c r="J14" s="42">
        <v>500.3</v>
      </c>
      <c r="K14" s="42">
        <v>699.5</v>
      </c>
    </row>
    <row r="15" spans="1:14" ht="53.25" customHeight="1">
      <c r="A15" s="29">
        <v>2</v>
      </c>
      <c r="B15" s="30" t="s">
        <v>49</v>
      </c>
      <c r="C15" s="31" t="s">
        <v>21</v>
      </c>
      <c r="D15" s="32">
        <v>700000</v>
      </c>
      <c r="E15" s="33"/>
      <c r="F15" s="32">
        <v>700000</v>
      </c>
      <c r="G15" s="33"/>
      <c r="H15" s="42">
        <v>126.88</v>
      </c>
      <c r="I15" s="42"/>
      <c r="J15" s="42">
        <v>50.6</v>
      </c>
      <c r="K15" s="42">
        <v>0</v>
      </c>
    </row>
    <row r="16" spans="1:14" ht="54.75" customHeight="1">
      <c r="A16" s="29">
        <v>3</v>
      </c>
      <c r="B16" s="1" t="s">
        <v>77</v>
      </c>
      <c r="C16" s="31" t="s">
        <v>76</v>
      </c>
      <c r="D16" s="4">
        <v>416996.94</v>
      </c>
      <c r="E16" s="33"/>
      <c r="F16" s="2">
        <v>270035.07</v>
      </c>
      <c r="G16" s="33"/>
      <c r="H16" s="42">
        <v>258.22000000000003</v>
      </c>
      <c r="I16" s="42"/>
      <c r="J16" s="42">
        <v>60.2</v>
      </c>
      <c r="K16" s="42">
        <v>12.7</v>
      </c>
    </row>
    <row r="17" spans="1:14" ht="54.75" customHeight="1">
      <c r="A17" s="29">
        <v>4</v>
      </c>
      <c r="B17" s="1" t="s">
        <v>78</v>
      </c>
      <c r="C17" s="31" t="s">
        <v>81</v>
      </c>
      <c r="D17" s="3">
        <v>332435.46999999997</v>
      </c>
      <c r="E17" s="33"/>
      <c r="F17" s="3">
        <v>219340.93</v>
      </c>
      <c r="G17" s="33"/>
      <c r="H17" s="42">
        <v>126.66</v>
      </c>
      <c r="I17" s="42"/>
      <c r="J17" s="42">
        <v>50.6</v>
      </c>
      <c r="K17" s="42">
        <v>11.6</v>
      </c>
    </row>
    <row r="18" spans="1:14" ht="54.75" customHeight="1">
      <c r="A18" s="29">
        <v>5</v>
      </c>
      <c r="B18" s="1" t="s">
        <v>79</v>
      </c>
      <c r="C18" s="31" t="s">
        <v>82</v>
      </c>
      <c r="D18" s="3">
        <v>480447.19</v>
      </c>
      <c r="E18" s="33"/>
      <c r="F18" s="3">
        <v>473132.25</v>
      </c>
      <c r="G18" s="33"/>
      <c r="H18" s="42">
        <v>120.16</v>
      </c>
      <c r="I18" s="42"/>
      <c r="J18" s="42">
        <v>89.3</v>
      </c>
      <c r="K18" s="42">
        <v>4.66</v>
      </c>
    </row>
    <row r="19" spans="1:14" ht="54.75" customHeight="1">
      <c r="A19" s="29">
        <v>6</v>
      </c>
      <c r="B19" s="1" t="s">
        <v>80</v>
      </c>
      <c r="C19" s="31" t="s">
        <v>83</v>
      </c>
      <c r="D19" s="3">
        <v>814528.65</v>
      </c>
      <c r="E19" s="33"/>
      <c r="F19" s="3">
        <v>538257.48</v>
      </c>
      <c r="G19" s="33"/>
      <c r="H19" s="42">
        <v>126.66</v>
      </c>
      <c r="I19" s="42"/>
      <c r="J19" s="42">
        <v>199.3</v>
      </c>
      <c r="K19" s="42">
        <v>24.66</v>
      </c>
    </row>
    <row r="20" spans="1:14">
      <c r="A20" s="122" t="s">
        <v>22</v>
      </c>
      <c r="B20" s="123"/>
      <c r="C20" s="26" t="s">
        <v>17</v>
      </c>
      <c r="D20" s="47">
        <f>SUM(D14:D19)</f>
        <v>7018598.2500000009</v>
      </c>
      <c r="E20" s="48"/>
      <c r="F20" s="47">
        <f>SUM(F14:F19)</f>
        <v>6000765.7300000004</v>
      </c>
      <c r="G20" s="48"/>
      <c r="H20" s="47">
        <f>SUM(H14:H19)</f>
        <v>1505.2000000000003</v>
      </c>
      <c r="I20" s="48"/>
      <c r="J20" s="47">
        <f>SUM(J14:J19)</f>
        <v>950.3</v>
      </c>
      <c r="K20" s="47">
        <f>SUM(K14:K19)</f>
        <v>753.12</v>
      </c>
    </row>
    <row r="21" spans="1:14">
      <c r="A21" s="26">
        <v>2</v>
      </c>
      <c r="B21" s="27" t="s">
        <v>42</v>
      </c>
      <c r="C21" s="22"/>
      <c r="D21" s="40"/>
      <c r="E21" s="24"/>
      <c r="F21" s="40"/>
      <c r="G21" s="24"/>
      <c r="H21" s="24"/>
      <c r="I21" s="24"/>
      <c r="J21" s="24"/>
      <c r="K21" s="28"/>
    </row>
    <row r="22" spans="1:14" s="52" customFormat="1" ht="96.75" customHeight="1">
      <c r="A22" s="29">
        <v>1</v>
      </c>
      <c r="B22" s="51" t="s">
        <v>84</v>
      </c>
      <c r="C22" s="31" t="s">
        <v>21</v>
      </c>
      <c r="D22" s="32">
        <v>15760.23</v>
      </c>
      <c r="E22" s="33"/>
      <c r="F22" s="32">
        <v>9283.9599999999991</v>
      </c>
      <c r="G22" s="42"/>
      <c r="H22" s="42">
        <v>6.71</v>
      </c>
      <c r="I22" s="42"/>
      <c r="J22" s="42">
        <v>2</v>
      </c>
      <c r="K22" s="42">
        <v>0.45</v>
      </c>
      <c r="N22" s="53"/>
    </row>
    <row r="23" spans="1:14" s="52" customFormat="1" ht="84" customHeight="1">
      <c r="A23" s="29">
        <v>2</v>
      </c>
      <c r="B23" s="51" t="s">
        <v>193</v>
      </c>
      <c r="C23" s="31" t="s">
        <v>21</v>
      </c>
      <c r="D23" s="32">
        <v>20231.990000000002</v>
      </c>
      <c r="E23" s="33"/>
      <c r="F23" s="32">
        <v>9503.34</v>
      </c>
      <c r="G23" s="42"/>
      <c r="H23" s="42">
        <v>6.71</v>
      </c>
      <c r="I23" s="42"/>
      <c r="J23" s="42">
        <v>2</v>
      </c>
      <c r="K23" s="42">
        <v>0.45</v>
      </c>
      <c r="N23" s="53"/>
    </row>
    <row r="24" spans="1:14" s="52" customFormat="1" ht="101.25" customHeight="1">
      <c r="A24" s="29">
        <v>3</v>
      </c>
      <c r="B24" s="51" t="s">
        <v>112</v>
      </c>
      <c r="C24" s="31" t="s">
        <v>21</v>
      </c>
      <c r="D24" s="32">
        <v>15032.92</v>
      </c>
      <c r="E24" s="33"/>
      <c r="F24" s="32">
        <v>7963</v>
      </c>
      <c r="G24" s="42"/>
      <c r="H24" s="42">
        <v>6.71</v>
      </c>
      <c r="I24" s="42"/>
      <c r="J24" s="42">
        <v>2</v>
      </c>
      <c r="K24" s="42">
        <v>0.45</v>
      </c>
      <c r="N24" s="53"/>
    </row>
    <row r="25" spans="1:14" s="52" customFormat="1" ht="87.75" customHeight="1">
      <c r="A25" s="29">
        <v>4</v>
      </c>
      <c r="B25" s="51" t="s">
        <v>113</v>
      </c>
      <c r="C25" s="31" t="s">
        <v>21</v>
      </c>
      <c r="D25" s="32">
        <v>16023.24</v>
      </c>
      <c r="E25" s="33"/>
      <c r="F25" s="32">
        <v>9503.24</v>
      </c>
      <c r="G25" s="42"/>
      <c r="H25" s="42">
        <v>6.71</v>
      </c>
      <c r="I25" s="42"/>
      <c r="J25" s="42">
        <v>2</v>
      </c>
      <c r="K25" s="42">
        <v>0.45</v>
      </c>
      <c r="N25" s="53"/>
    </row>
    <row r="26" spans="1:14" s="52" customFormat="1" ht="99.75" customHeight="1">
      <c r="A26" s="29">
        <v>5</v>
      </c>
      <c r="B26" s="51" t="s">
        <v>114</v>
      </c>
      <c r="C26" s="31" t="s">
        <v>21</v>
      </c>
      <c r="D26" s="32">
        <v>15032.92</v>
      </c>
      <c r="E26" s="33"/>
      <c r="F26" s="32">
        <v>7963</v>
      </c>
      <c r="G26" s="42"/>
      <c r="H26" s="42">
        <v>6.71</v>
      </c>
      <c r="I26" s="42"/>
      <c r="J26" s="42">
        <v>2</v>
      </c>
      <c r="K26" s="42">
        <v>0.45</v>
      </c>
      <c r="N26" s="53"/>
    </row>
    <row r="27" spans="1:14" s="52" customFormat="1" ht="93" customHeight="1">
      <c r="A27" s="29">
        <v>6</v>
      </c>
      <c r="B27" s="51" t="s">
        <v>115</v>
      </c>
      <c r="C27" s="31" t="s">
        <v>21</v>
      </c>
      <c r="D27" s="32">
        <v>16628.53</v>
      </c>
      <c r="E27" s="33"/>
      <c r="F27" s="32">
        <v>10152</v>
      </c>
      <c r="G27" s="42"/>
      <c r="H27" s="42">
        <v>6.71</v>
      </c>
      <c r="I27" s="42"/>
      <c r="J27" s="42">
        <v>2</v>
      </c>
      <c r="K27" s="42">
        <v>0.45</v>
      </c>
      <c r="N27" s="53"/>
    </row>
    <row r="28" spans="1:14" s="52" customFormat="1" ht="99" customHeight="1">
      <c r="A28" s="29">
        <v>7</v>
      </c>
      <c r="B28" s="51" t="s">
        <v>230</v>
      </c>
      <c r="C28" s="31" t="s">
        <v>21</v>
      </c>
      <c r="D28" s="32">
        <v>15760.23</v>
      </c>
      <c r="E28" s="33"/>
      <c r="F28" s="32">
        <v>9283.9599999999991</v>
      </c>
      <c r="G28" s="42"/>
      <c r="H28" s="42">
        <v>6.71</v>
      </c>
      <c r="I28" s="42"/>
      <c r="J28" s="42">
        <v>2</v>
      </c>
      <c r="K28" s="42">
        <v>0.45</v>
      </c>
      <c r="N28" s="53"/>
    </row>
    <row r="29" spans="1:14" s="52" customFormat="1" ht="99" customHeight="1">
      <c r="A29" s="29">
        <v>8</v>
      </c>
      <c r="B29" s="51" t="s">
        <v>194</v>
      </c>
      <c r="C29" s="31" t="s">
        <v>21</v>
      </c>
      <c r="D29" s="32">
        <v>20231.990000000002</v>
      </c>
      <c r="E29" s="33"/>
      <c r="F29" s="32">
        <v>9503.34</v>
      </c>
      <c r="G29" s="42"/>
      <c r="H29" s="42">
        <v>6.71</v>
      </c>
      <c r="I29" s="42"/>
      <c r="J29" s="42">
        <v>2</v>
      </c>
      <c r="K29" s="42">
        <v>0.45</v>
      </c>
      <c r="N29" s="53"/>
    </row>
    <row r="30" spans="1:14" s="52" customFormat="1" ht="99" customHeight="1">
      <c r="A30" s="29">
        <v>9</v>
      </c>
      <c r="B30" s="51" t="s">
        <v>195</v>
      </c>
      <c r="C30" s="31" t="s">
        <v>21</v>
      </c>
      <c r="D30" s="32">
        <v>15032.92</v>
      </c>
      <c r="E30" s="33"/>
      <c r="F30" s="32">
        <v>7963</v>
      </c>
      <c r="G30" s="42"/>
      <c r="H30" s="42">
        <v>6.71</v>
      </c>
      <c r="I30" s="42"/>
      <c r="J30" s="42">
        <v>2</v>
      </c>
      <c r="K30" s="42">
        <v>0.45</v>
      </c>
      <c r="N30" s="53"/>
    </row>
    <row r="31" spans="1:14" s="52" customFormat="1" ht="144" customHeight="1">
      <c r="A31" s="29">
        <v>10</v>
      </c>
      <c r="B31" s="120" t="s">
        <v>191</v>
      </c>
      <c r="C31" s="31" t="s">
        <v>21</v>
      </c>
      <c r="D31" s="32">
        <v>16023.24</v>
      </c>
      <c r="E31" s="33"/>
      <c r="F31" s="32">
        <v>9503.24</v>
      </c>
      <c r="G31" s="42"/>
      <c r="H31" s="42">
        <v>6.71</v>
      </c>
      <c r="I31" s="42"/>
      <c r="J31" s="42">
        <v>2</v>
      </c>
      <c r="K31" s="42">
        <v>0.45</v>
      </c>
      <c r="N31" s="53"/>
    </row>
    <row r="32" spans="1:14" s="52" customFormat="1" ht="144" customHeight="1">
      <c r="A32" s="29">
        <v>11</v>
      </c>
      <c r="B32" s="120" t="s">
        <v>192</v>
      </c>
      <c r="C32" s="31" t="s">
        <v>21</v>
      </c>
      <c r="D32" s="32">
        <v>15032.92</v>
      </c>
      <c r="E32" s="33"/>
      <c r="F32" s="32">
        <v>7963</v>
      </c>
      <c r="G32" s="42"/>
      <c r="H32" s="42">
        <v>6.71</v>
      </c>
      <c r="I32" s="42"/>
      <c r="J32" s="42">
        <v>2</v>
      </c>
      <c r="K32" s="42">
        <v>0.45</v>
      </c>
      <c r="N32" s="53"/>
    </row>
    <row r="33" spans="1:14" s="52" customFormat="1" ht="69.75" customHeight="1">
      <c r="A33" s="29">
        <v>12</v>
      </c>
      <c r="B33" s="120" t="s">
        <v>196</v>
      </c>
      <c r="C33" s="31" t="s">
        <v>21</v>
      </c>
      <c r="D33" s="32">
        <v>16628.53</v>
      </c>
      <c r="E33" s="33"/>
      <c r="F33" s="32">
        <v>10152</v>
      </c>
      <c r="G33" s="42"/>
      <c r="H33" s="42">
        <v>6.71</v>
      </c>
      <c r="I33" s="42"/>
      <c r="J33" s="42">
        <v>2</v>
      </c>
      <c r="K33" s="42">
        <v>0.45</v>
      </c>
      <c r="N33" s="53"/>
    </row>
    <row r="34" spans="1:14" s="52" customFormat="1" ht="78.75" customHeight="1">
      <c r="A34" s="29">
        <v>13</v>
      </c>
      <c r="B34" s="51" t="s">
        <v>197</v>
      </c>
      <c r="C34" s="31" t="s">
        <v>21</v>
      </c>
      <c r="D34" s="32">
        <v>15760.23</v>
      </c>
      <c r="E34" s="33"/>
      <c r="F34" s="32">
        <v>9283.9599999999991</v>
      </c>
      <c r="G34" s="42"/>
      <c r="H34" s="42">
        <v>6.71</v>
      </c>
      <c r="I34" s="42"/>
      <c r="J34" s="42">
        <v>2</v>
      </c>
      <c r="K34" s="42">
        <v>0.45</v>
      </c>
      <c r="N34" s="53"/>
    </row>
    <row r="35" spans="1:14" s="52" customFormat="1" ht="78.75" customHeight="1">
      <c r="A35" s="29">
        <v>14</v>
      </c>
      <c r="B35" s="51" t="s">
        <v>198</v>
      </c>
      <c r="C35" s="31" t="s">
        <v>21</v>
      </c>
      <c r="D35" s="32">
        <v>20231.990000000002</v>
      </c>
      <c r="E35" s="33"/>
      <c r="F35" s="32">
        <v>9503.34</v>
      </c>
      <c r="G35" s="42"/>
      <c r="H35" s="42">
        <v>6.71</v>
      </c>
      <c r="I35" s="42"/>
      <c r="J35" s="42">
        <v>2</v>
      </c>
      <c r="K35" s="42">
        <v>0.45</v>
      </c>
      <c r="N35" s="53"/>
    </row>
    <row r="36" spans="1:14" s="52" customFormat="1" ht="105.75" customHeight="1">
      <c r="A36" s="29">
        <v>15</v>
      </c>
      <c r="B36" s="51" t="s">
        <v>199</v>
      </c>
      <c r="C36" s="31" t="s">
        <v>21</v>
      </c>
      <c r="D36" s="32">
        <v>15032.92</v>
      </c>
      <c r="E36" s="33"/>
      <c r="F36" s="32">
        <v>7963</v>
      </c>
      <c r="G36" s="42"/>
      <c r="H36" s="42">
        <v>6.71</v>
      </c>
      <c r="I36" s="42"/>
      <c r="J36" s="42">
        <v>2</v>
      </c>
      <c r="K36" s="42">
        <v>0.45</v>
      </c>
      <c r="N36" s="53"/>
    </row>
    <row r="37" spans="1:14" s="52" customFormat="1" ht="105.75" customHeight="1">
      <c r="A37" s="29">
        <v>16</v>
      </c>
      <c r="B37" s="51" t="s">
        <v>200</v>
      </c>
      <c r="C37" s="31" t="s">
        <v>21</v>
      </c>
      <c r="D37" s="32">
        <v>16023.24</v>
      </c>
      <c r="E37" s="33"/>
      <c r="F37" s="32">
        <v>9503.24</v>
      </c>
      <c r="G37" s="42"/>
      <c r="H37" s="42">
        <v>6.71</v>
      </c>
      <c r="I37" s="42"/>
      <c r="J37" s="42">
        <v>2</v>
      </c>
      <c r="K37" s="42">
        <v>0.45</v>
      </c>
      <c r="N37" s="53"/>
    </row>
    <row r="38" spans="1:14" s="52" customFormat="1" ht="95.25" customHeight="1">
      <c r="A38" s="29">
        <v>17</v>
      </c>
      <c r="B38" s="51" t="s">
        <v>201</v>
      </c>
      <c r="C38" s="31" t="s">
        <v>21</v>
      </c>
      <c r="D38" s="32">
        <v>15032.92</v>
      </c>
      <c r="E38" s="33"/>
      <c r="F38" s="32">
        <v>7963</v>
      </c>
      <c r="G38" s="42"/>
      <c r="H38" s="42">
        <v>6.71</v>
      </c>
      <c r="I38" s="42"/>
      <c r="J38" s="42">
        <v>2</v>
      </c>
      <c r="K38" s="42">
        <v>0.45</v>
      </c>
      <c r="N38" s="53"/>
    </row>
    <row r="39" spans="1:14" s="52" customFormat="1" ht="81" customHeight="1">
      <c r="A39" s="29">
        <v>18</v>
      </c>
      <c r="B39" s="51" t="s">
        <v>202</v>
      </c>
      <c r="C39" s="31" t="s">
        <v>21</v>
      </c>
      <c r="D39" s="32">
        <v>16628.53</v>
      </c>
      <c r="E39" s="33"/>
      <c r="F39" s="32">
        <v>10152</v>
      </c>
      <c r="G39" s="42"/>
      <c r="H39" s="42">
        <v>6.71</v>
      </c>
      <c r="I39" s="42"/>
      <c r="J39" s="42">
        <v>2</v>
      </c>
      <c r="K39" s="42">
        <v>0.45</v>
      </c>
      <c r="N39" s="53"/>
    </row>
    <row r="40" spans="1:14" s="52" customFormat="1" ht="81" customHeight="1">
      <c r="A40" s="29">
        <v>19</v>
      </c>
      <c r="B40" s="51" t="s">
        <v>203</v>
      </c>
      <c r="C40" s="31" t="s">
        <v>21</v>
      </c>
      <c r="D40" s="32">
        <v>15760.23</v>
      </c>
      <c r="E40" s="33"/>
      <c r="F40" s="32">
        <v>9283.9599999999991</v>
      </c>
      <c r="G40" s="42"/>
      <c r="H40" s="42">
        <v>6.71</v>
      </c>
      <c r="I40" s="42"/>
      <c r="J40" s="42">
        <v>2</v>
      </c>
      <c r="K40" s="42">
        <v>0.45</v>
      </c>
      <c r="N40" s="53"/>
    </row>
    <row r="41" spans="1:14" s="52" customFormat="1" ht="86.25" customHeight="1">
      <c r="A41" s="29">
        <v>20</v>
      </c>
      <c r="B41" s="51" t="s">
        <v>204</v>
      </c>
      <c r="C41" s="31" t="s">
        <v>21</v>
      </c>
      <c r="D41" s="32">
        <v>20231.990000000002</v>
      </c>
      <c r="E41" s="33"/>
      <c r="F41" s="32">
        <v>9503.34</v>
      </c>
      <c r="G41" s="42"/>
      <c r="H41" s="42">
        <v>6.71</v>
      </c>
      <c r="I41" s="42"/>
      <c r="J41" s="42">
        <v>2</v>
      </c>
      <c r="K41" s="42">
        <v>0.45</v>
      </c>
      <c r="N41" s="53"/>
    </row>
    <row r="42" spans="1:14" s="52" customFormat="1" ht="86.25" customHeight="1">
      <c r="A42" s="29">
        <v>21</v>
      </c>
      <c r="B42" s="51" t="s">
        <v>205</v>
      </c>
      <c r="C42" s="31" t="s">
        <v>21</v>
      </c>
      <c r="D42" s="32">
        <v>15032.92</v>
      </c>
      <c r="E42" s="33"/>
      <c r="F42" s="32">
        <v>7963</v>
      </c>
      <c r="G42" s="42"/>
      <c r="H42" s="42">
        <v>6.71</v>
      </c>
      <c r="I42" s="42"/>
      <c r="J42" s="42">
        <v>2</v>
      </c>
      <c r="K42" s="42">
        <v>0.45</v>
      </c>
      <c r="N42" s="53"/>
    </row>
    <row r="43" spans="1:14" s="52" customFormat="1" ht="82.5" customHeight="1">
      <c r="A43" s="29">
        <v>22</v>
      </c>
      <c r="B43" s="51" t="s">
        <v>206</v>
      </c>
      <c r="C43" s="31" t="s">
        <v>21</v>
      </c>
      <c r="D43" s="32">
        <v>16023.24</v>
      </c>
      <c r="E43" s="33"/>
      <c r="F43" s="32">
        <v>9503.24</v>
      </c>
      <c r="G43" s="42"/>
      <c r="H43" s="42">
        <v>6.71</v>
      </c>
      <c r="I43" s="42"/>
      <c r="J43" s="42">
        <v>2</v>
      </c>
      <c r="K43" s="42">
        <v>0.45</v>
      </c>
      <c r="N43" s="53"/>
    </row>
    <row r="44" spans="1:14" s="52" customFormat="1" ht="76.5" customHeight="1">
      <c r="A44" s="29">
        <v>23</v>
      </c>
      <c r="B44" s="51" t="s">
        <v>207</v>
      </c>
      <c r="C44" s="31" t="s">
        <v>21</v>
      </c>
      <c r="D44" s="32">
        <v>15032.92</v>
      </c>
      <c r="E44" s="33"/>
      <c r="F44" s="32">
        <v>7963</v>
      </c>
      <c r="G44" s="42"/>
      <c r="H44" s="42">
        <v>6.71</v>
      </c>
      <c r="I44" s="42"/>
      <c r="J44" s="42">
        <v>2</v>
      </c>
      <c r="K44" s="42">
        <v>0.45</v>
      </c>
      <c r="N44" s="53"/>
    </row>
    <row r="45" spans="1:14" s="52" customFormat="1" ht="80.25" customHeight="1">
      <c r="A45" s="29">
        <v>24</v>
      </c>
      <c r="B45" s="51" t="s">
        <v>208</v>
      </c>
      <c r="C45" s="31" t="s">
        <v>21</v>
      </c>
      <c r="D45" s="32">
        <v>16628.53</v>
      </c>
      <c r="E45" s="33"/>
      <c r="F45" s="32">
        <v>10152</v>
      </c>
      <c r="G45" s="42"/>
      <c r="H45" s="42">
        <v>6.71</v>
      </c>
      <c r="I45" s="42"/>
      <c r="J45" s="42">
        <v>2</v>
      </c>
      <c r="K45" s="42">
        <v>0.45</v>
      </c>
      <c r="N45" s="53"/>
    </row>
    <row r="46" spans="1:14" s="52" customFormat="1" ht="80.25" customHeight="1">
      <c r="A46" s="29">
        <v>25</v>
      </c>
      <c r="B46" s="51" t="s">
        <v>209</v>
      </c>
      <c r="C46" s="31" t="s">
        <v>21</v>
      </c>
      <c r="D46" s="32">
        <v>15760.23</v>
      </c>
      <c r="E46" s="33"/>
      <c r="F46" s="32">
        <v>9283.9599999999991</v>
      </c>
      <c r="G46" s="42"/>
      <c r="H46" s="42">
        <v>6.71</v>
      </c>
      <c r="I46" s="42"/>
      <c r="J46" s="42">
        <v>2</v>
      </c>
      <c r="K46" s="42">
        <v>0.45</v>
      </c>
      <c r="N46" s="53"/>
    </row>
    <row r="47" spans="1:14" s="52" customFormat="1" ht="91.5" customHeight="1">
      <c r="A47" s="29">
        <v>26</v>
      </c>
      <c r="B47" s="51" t="s">
        <v>210</v>
      </c>
      <c r="C47" s="31" t="s">
        <v>21</v>
      </c>
      <c r="D47" s="32">
        <v>20231.990000000002</v>
      </c>
      <c r="E47" s="33"/>
      <c r="F47" s="32">
        <v>9503.34</v>
      </c>
      <c r="G47" s="42"/>
      <c r="H47" s="42">
        <v>6.71</v>
      </c>
      <c r="I47" s="42"/>
      <c r="J47" s="42">
        <v>2</v>
      </c>
      <c r="K47" s="42">
        <v>0.45</v>
      </c>
      <c r="N47" s="53"/>
    </row>
    <row r="48" spans="1:14" s="52" customFormat="1" ht="77.25" customHeight="1">
      <c r="A48" s="29">
        <v>27</v>
      </c>
      <c r="B48" s="51" t="s">
        <v>211</v>
      </c>
      <c r="C48" s="31" t="s">
        <v>21</v>
      </c>
      <c r="D48" s="32">
        <v>15032.92</v>
      </c>
      <c r="E48" s="33"/>
      <c r="F48" s="32">
        <v>7963</v>
      </c>
      <c r="G48" s="42"/>
      <c r="H48" s="42">
        <v>6.71</v>
      </c>
      <c r="I48" s="42"/>
      <c r="J48" s="42">
        <v>2</v>
      </c>
      <c r="K48" s="42">
        <v>0.45</v>
      </c>
      <c r="N48" s="53"/>
    </row>
    <row r="49" spans="1:14" s="52" customFormat="1" ht="77.25" customHeight="1">
      <c r="A49" s="29">
        <v>28</v>
      </c>
      <c r="B49" s="51" t="s">
        <v>212</v>
      </c>
      <c r="C49" s="31" t="s">
        <v>21</v>
      </c>
      <c r="D49" s="32">
        <v>16023.24</v>
      </c>
      <c r="E49" s="33"/>
      <c r="F49" s="32">
        <v>9503.24</v>
      </c>
      <c r="G49" s="42"/>
      <c r="H49" s="42">
        <v>6.71</v>
      </c>
      <c r="I49" s="42"/>
      <c r="J49" s="42">
        <v>2</v>
      </c>
      <c r="K49" s="42">
        <v>0.45</v>
      </c>
      <c r="N49" s="53"/>
    </row>
    <row r="50" spans="1:14" s="52" customFormat="1" ht="91.5" customHeight="1">
      <c r="A50" s="29">
        <v>29</v>
      </c>
      <c r="B50" s="51" t="s">
        <v>213</v>
      </c>
      <c r="C50" s="31" t="s">
        <v>21</v>
      </c>
      <c r="D50" s="32">
        <v>15032.92</v>
      </c>
      <c r="E50" s="33"/>
      <c r="F50" s="32">
        <v>7963</v>
      </c>
      <c r="G50" s="42"/>
      <c r="H50" s="42">
        <v>6.71</v>
      </c>
      <c r="I50" s="42"/>
      <c r="J50" s="42">
        <v>2</v>
      </c>
      <c r="K50" s="42">
        <v>0.45</v>
      </c>
      <c r="N50" s="53"/>
    </row>
    <row r="51" spans="1:14" s="52" customFormat="1" ht="91.5" customHeight="1">
      <c r="A51" s="29">
        <v>30</v>
      </c>
      <c r="B51" s="51" t="s">
        <v>214</v>
      </c>
      <c r="C51" s="31" t="s">
        <v>21</v>
      </c>
      <c r="D51" s="32">
        <v>16628.53</v>
      </c>
      <c r="E51" s="33"/>
      <c r="F51" s="32">
        <v>10152</v>
      </c>
      <c r="G51" s="42"/>
      <c r="H51" s="42">
        <v>6.71</v>
      </c>
      <c r="I51" s="42"/>
      <c r="J51" s="42">
        <v>2</v>
      </c>
      <c r="K51" s="42">
        <v>0.45</v>
      </c>
      <c r="N51" s="53"/>
    </row>
    <row r="52" spans="1:14" s="52" customFormat="1" ht="91.5" customHeight="1">
      <c r="A52" s="29">
        <v>31</v>
      </c>
      <c r="B52" s="51" t="s">
        <v>215</v>
      </c>
      <c r="C52" s="31" t="s">
        <v>21</v>
      </c>
      <c r="D52" s="32">
        <v>16628.53</v>
      </c>
      <c r="E52" s="33"/>
      <c r="F52" s="32">
        <v>10152</v>
      </c>
      <c r="G52" s="42"/>
      <c r="H52" s="42">
        <v>6.71</v>
      </c>
      <c r="I52" s="42"/>
      <c r="J52" s="42">
        <v>2</v>
      </c>
      <c r="K52" s="42">
        <v>0.45</v>
      </c>
      <c r="N52" s="53"/>
    </row>
    <row r="53" spans="1:14" s="52" customFormat="1" ht="91.5" customHeight="1">
      <c r="A53" s="29">
        <v>32</v>
      </c>
      <c r="B53" s="51" t="s">
        <v>216</v>
      </c>
      <c r="C53" s="31" t="s">
        <v>21</v>
      </c>
      <c r="D53" s="32">
        <v>20231.990000000002</v>
      </c>
      <c r="E53" s="33"/>
      <c r="F53" s="32">
        <v>9503.34</v>
      </c>
      <c r="G53" s="42"/>
      <c r="H53" s="42">
        <v>6.71</v>
      </c>
      <c r="I53" s="42"/>
      <c r="J53" s="42">
        <v>2</v>
      </c>
      <c r="K53" s="42">
        <v>0.45</v>
      </c>
      <c r="N53" s="53"/>
    </row>
    <row r="54" spans="1:14" s="52" customFormat="1" ht="87.75" customHeight="1">
      <c r="A54" s="29">
        <v>33</v>
      </c>
      <c r="B54" s="51" t="s">
        <v>217</v>
      </c>
      <c r="C54" s="31" t="s">
        <v>21</v>
      </c>
      <c r="D54" s="32">
        <v>15032.92</v>
      </c>
      <c r="E54" s="33"/>
      <c r="F54" s="32">
        <v>7963</v>
      </c>
      <c r="G54" s="42"/>
      <c r="H54" s="42">
        <v>6.71</v>
      </c>
      <c r="I54" s="42"/>
      <c r="J54" s="42">
        <v>2</v>
      </c>
      <c r="K54" s="42">
        <v>0.45</v>
      </c>
      <c r="N54" s="53"/>
    </row>
    <row r="55" spans="1:14" s="52" customFormat="1" ht="87.75" customHeight="1">
      <c r="A55" s="29">
        <v>34</v>
      </c>
      <c r="B55" s="51" t="s">
        <v>218</v>
      </c>
      <c r="C55" s="31" t="s">
        <v>21</v>
      </c>
      <c r="D55" s="32">
        <v>16023.24</v>
      </c>
      <c r="E55" s="33"/>
      <c r="F55" s="32">
        <v>9503.24</v>
      </c>
      <c r="G55" s="42"/>
      <c r="H55" s="42">
        <v>6.71</v>
      </c>
      <c r="I55" s="42"/>
      <c r="J55" s="42">
        <v>2</v>
      </c>
      <c r="K55" s="42">
        <v>0.45</v>
      </c>
      <c r="N55" s="53"/>
    </row>
    <row r="56" spans="1:14" s="52" customFormat="1" ht="87.75" customHeight="1">
      <c r="A56" s="29">
        <v>35</v>
      </c>
      <c r="B56" s="51" t="s">
        <v>219</v>
      </c>
      <c r="C56" s="31" t="s">
        <v>21</v>
      </c>
      <c r="D56" s="32">
        <v>15032.92</v>
      </c>
      <c r="E56" s="33"/>
      <c r="F56" s="32">
        <v>7963</v>
      </c>
      <c r="G56" s="42"/>
      <c r="H56" s="42">
        <v>6.71</v>
      </c>
      <c r="I56" s="42"/>
      <c r="J56" s="42">
        <v>2</v>
      </c>
      <c r="K56" s="42">
        <v>0.45</v>
      </c>
      <c r="N56" s="53"/>
    </row>
    <row r="57" spans="1:14" s="52" customFormat="1" ht="96" customHeight="1">
      <c r="A57" s="29">
        <v>36</v>
      </c>
      <c r="B57" s="51" t="s">
        <v>220</v>
      </c>
      <c r="C57" s="31" t="s">
        <v>21</v>
      </c>
      <c r="D57" s="32">
        <v>16628.53</v>
      </c>
      <c r="E57" s="33"/>
      <c r="F57" s="32">
        <v>10152</v>
      </c>
      <c r="G57" s="42"/>
      <c r="H57" s="42">
        <v>6.71</v>
      </c>
      <c r="I57" s="42"/>
      <c r="J57" s="42">
        <v>2</v>
      </c>
      <c r="K57" s="42">
        <v>0.45</v>
      </c>
      <c r="N57" s="53"/>
    </row>
    <row r="58" spans="1:14" s="52" customFormat="1" ht="96" customHeight="1">
      <c r="A58" s="29">
        <v>37</v>
      </c>
      <c r="B58" s="51" t="s">
        <v>221</v>
      </c>
      <c r="C58" s="31" t="s">
        <v>21</v>
      </c>
      <c r="D58" s="32">
        <v>16628.53</v>
      </c>
      <c r="E58" s="33"/>
      <c r="F58" s="32">
        <v>10152</v>
      </c>
      <c r="G58" s="42"/>
      <c r="H58" s="42">
        <v>6.71</v>
      </c>
      <c r="I58" s="42"/>
      <c r="J58" s="42">
        <v>2</v>
      </c>
      <c r="K58" s="42">
        <v>0.45</v>
      </c>
      <c r="N58" s="53"/>
    </row>
    <row r="59" spans="1:14" s="52" customFormat="1" ht="96" customHeight="1">
      <c r="A59" s="29">
        <v>38</v>
      </c>
      <c r="B59" s="51" t="s">
        <v>222</v>
      </c>
      <c r="C59" s="31" t="s">
        <v>21</v>
      </c>
      <c r="D59" s="32">
        <v>15760.23</v>
      </c>
      <c r="E59" s="33"/>
      <c r="F59" s="32">
        <v>9283.9599999999991</v>
      </c>
      <c r="G59" s="42"/>
      <c r="H59" s="42">
        <v>6.71</v>
      </c>
      <c r="I59" s="42"/>
      <c r="J59" s="42">
        <v>2</v>
      </c>
      <c r="K59" s="42">
        <v>0.45</v>
      </c>
      <c r="N59" s="53"/>
    </row>
    <row r="60" spans="1:14" s="52" customFormat="1" ht="95.25" customHeight="1">
      <c r="A60" s="29">
        <v>39</v>
      </c>
      <c r="B60" s="51" t="s">
        <v>223</v>
      </c>
      <c r="C60" s="31" t="s">
        <v>21</v>
      </c>
      <c r="D60" s="32">
        <v>20231.990000000002</v>
      </c>
      <c r="E60" s="33"/>
      <c r="F60" s="32">
        <v>9503.34</v>
      </c>
      <c r="G60" s="42"/>
      <c r="H60" s="42">
        <v>6.71</v>
      </c>
      <c r="I60" s="42"/>
      <c r="J60" s="42">
        <v>2</v>
      </c>
      <c r="K60" s="42">
        <v>0.45</v>
      </c>
      <c r="N60" s="53"/>
    </row>
    <row r="61" spans="1:14" s="52" customFormat="1" ht="95.25" customHeight="1">
      <c r="A61" s="29">
        <v>40</v>
      </c>
      <c r="B61" s="51" t="s">
        <v>224</v>
      </c>
      <c r="C61" s="31" t="s">
        <v>21</v>
      </c>
      <c r="D61" s="32">
        <v>15032.92</v>
      </c>
      <c r="E61" s="33"/>
      <c r="F61" s="32">
        <v>7963</v>
      </c>
      <c r="G61" s="42"/>
      <c r="H61" s="42">
        <v>6.71</v>
      </c>
      <c r="I61" s="42"/>
      <c r="J61" s="42">
        <v>2</v>
      </c>
      <c r="K61" s="42">
        <v>0.45</v>
      </c>
      <c r="N61" s="53"/>
    </row>
    <row r="62" spans="1:14" s="52" customFormat="1" ht="95.25" customHeight="1">
      <c r="A62" s="29">
        <v>41</v>
      </c>
      <c r="B62" s="51" t="s">
        <v>225</v>
      </c>
      <c r="C62" s="31" t="s">
        <v>21</v>
      </c>
      <c r="D62" s="32">
        <v>16023.24</v>
      </c>
      <c r="E62" s="33"/>
      <c r="F62" s="32">
        <v>9503.24</v>
      </c>
      <c r="G62" s="42"/>
      <c r="H62" s="42">
        <v>6.71</v>
      </c>
      <c r="I62" s="42"/>
      <c r="J62" s="42">
        <v>2</v>
      </c>
      <c r="K62" s="42">
        <v>0.45</v>
      </c>
      <c r="N62" s="53"/>
    </row>
    <row r="63" spans="1:14" s="52" customFormat="1" ht="144" customHeight="1">
      <c r="A63" s="29">
        <v>42</v>
      </c>
      <c r="B63" s="51" t="s">
        <v>226</v>
      </c>
      <c r="C63" s="31" t="s">
        <v>21</v>
      </c>
      <c r="D63" s="32">
        <v>15032.92</v>
      </c>
      <c r="E63" s="33"/>
      <c r="F63" s="32">
        <v>7963</v>
      </c>
      <c r="G63" s="42"/>
      <c r="H63" s="42">
        <v>6.71</v>
      </c>
      <c r="I63" s="42"/>
      <c r="J63" s="42">
        <v>2</v>
      </c>
      <c r="K63" s="42">
        <v>0.45</v>
      </c>
      <c r="N63" s="53"/>
    </row>
    <row r="64" spans="1:14" s="52" customFormat="1" ht="88.5" customHeight="1">
      <c r="A64" s="29">
        <v>43</v>
      </c>
      <c r="B64" s="51" t="s">
        <v>227</v>
      </c>
      <c r="C64" s="31" t="s">
        <v>21</v>
      </c>
      <c r="D64" s="32">
        <v>16628.53</v>
      </c>
      <c r="E64" s="33"/>
      <c r="F64" s="32">
        <v>10152</v>
      </c>
      <c r="G64" s="42"/>
      <c r="H64" s="42">
        <v>6.71</v>
      </c>
      <c r="I64" s="42"/>
      <c r="J64" s="42">
        <v>2</v>
      </c>
      <c r="K64" s="42">
        <v>0.45</v>
      </c>
      <c r="N64" s="53"/>
    </row>
    <row r="65" spans="1:14" s="52" customFormat="1" ht="115.5" customHeight="1">
      <c r="A65" s="29">
        <v>44</v>
      </c>
      <c r="B65" s="51" t="s">
        <v>228</v>
      </c>
      <c r="C65" s="31" t="s">
        <v>21</v>
      </c>
      <c r="D65" s="32">
        <v>15032.92</v>
      </c>
      <c r="E65" s="33"/>
      <c r="F65" s="32">
        <v>7963</v>
      </c>
      <c r="G65" s="42"/>
      <c r="H65" s="42">
        <v>6.71</v>
      </c>
      <c r="I65" s="42"/>
      <c r="J65" s="42">
        <v>2</v>
      </c>
      <c r="K65" s="42">
        <v>0.45</v>
      </c>
      <c r="N65" s="53"/>
    </row>
    <row r="66" spans="1:14" s="52" customFormat="1" ht="115.5" customHeight="1">
      <c r="A66" s="29">
        <v>45</v>
      </c>
      <c r="B66" s="51" t="s">
        <v>229</v>
      </c>
      <c r="C66" s="31" t="s">
        <v>21</v>
      </c>
      <c r="D66" s="32">
        <v>16628.53</v>
      </c>
      <c r="E66" s="33"/>
      <c r="F66" s="32">
        <v>10152</v>
      </c>
      <c r="G66" s="42"/>
      <c r="H66" s="42">
        <v>6.71</v>
      </c>
      <c r="I66" s="42"/>
      <c r="J66" s="42">
        <v>2</v>
      </c>
      <c r="K66" s="42">
        <v>0.45</v>
      </c>
      <c r="N66" s="53"/>
    </row>
    <row r="67" spans="1:14" ht="15.75" customHeight="1">
      <c r="A67" s="122" t="s">
        <v>22</v>
      </c>
      <c r="B67" s="123"/>
      <c r="C67" s="26" t="s">
        <v>17</v>
      </c>
      <c r="D67" s="47">
        <f>SUM(D22:D66)</f>
        <v>740127.0900000002</v>
      </c>
      <c r="E67" s="48"/>
      <c r="F67" s="47">
        <f>SUM(F22:F66)</f>
        <v>409714.82</v>
      </c>
      <c r="G67" s="48"/>
      <c r="H67" s="47">
        <f>SUM(H22:H66)</f>
        <v>301.94999999999993</v>
      </c>
      <c r="I67" s="48"/>
      <c r="J67" s="47">
        <f>SUM(J22:J66)</f>
        <v>90</v>
      </c>
      <c r="K67" s="47">
        <f>SUM(K22:K66)</f>
        <v>20.249999999999982</v>
      </c>
    </row>
    <row r="68" spans="1:14" ht="15.75" customHeight="1">
      <c r="A68" s="132" t="s">
        <v>50</v>
      </c>
      <c r="B68" s="133"/>
      <c r="C68" s="50"/>
      <c r="D68" s="36">
        <f>D67+D20</f>
        <v>7758725.3400000008</v>
      </c>
      <c r="E68" s="37"/>
      <c r="F68" s="36">
        <f>F67+F20</f>
        <v>6410480.5500000007</v>
      </c>
      <c r="G68" s="37"/>
      <c r="H68" s="36">
        <f>H67+H20</f>
        <v>1807.15</v>
      </c>
      <c r="I68" s="37"/>
      <c r="J68" s="36">
        <f>J67+J20</f>
        <v>1040.3</v>
      </c>
      <c r="K68" s="36">
        <f>K67+K20</f>
        <v>773.37</v>
      </c>
    </row>
    <row r="69" spans="1:14">
      <c r="A69" s="13"/>
      <c r="B69" s="19"/>
      <c r="C69" s="13"/>
      <c r="D69" s="14"/>
      <c r="E69" s="14"/>
      <c r="F69" s="14"/>
      <c r="G69" s="14"/>
      <c r="H69" s="14"/>
      <c r="I69" s="14"/>
      <c r="J69" s="14"/>
      <c r="K69" s="14"/>
    </row>
    <row r="70" spans="1:14" ht="15">
      <c r="A70" s="13"/>
      <c r="B70" s="54" t="s">
        <v>59</v>
      </c>
      <c r="C70" s="13"/>
      <c r="D70" s="14"/>
      <c r="E70" s="14"/>
      <c r="F70" s="14"/>
      <c r="G70" s="14"/>
      <c r="H70" s="14"/>
      <c r="I70" s="14"/>
      <c r="J70" s="14"/>
      <c r="K70" s="14"/>
    </row>
    <row r="71" spans="1:14" s="17" customFormat="1" ht="15" customHeight="1">
      <c r="A71" s="121" t="s">
        <v>33</v>
      </c>
      <c r="B71" s="121"/>
      <c r="C71" s="55"/>
      <c r="D71" s="116" t="s">
        <v>37</v>
      </c>
      <c r="E71" s="56"/>
      <c r="F71" s="56"/>
      <c r="G71" s="56"/>
      <c r="H71" s="56"/>
      <c r="I71" s="56"/>
      <c r="J71" s="56"/>
      <c r="K71" s="56"/>
      <c r="N71" s="18"/>
    </row>
    <row r="72" spans="1:14" s="17" customFormat="1" ht="15">
      <c r="A72" s="57"/>
      <c r="B72" s="54"/>
      <c r="C72" s="57"/>
      <c r="D72" s="56"/>
      <c r="E72" s="56"/>
      <c r="F72" s="56"/>
      <c r="G72" s="56"/>
      <c r="H72" s="56"/>
      <c r="I72" s="56"/>
      <c r="J72" s="56"/>
      <c r="K72" s="56"/>
      <c r="N72" s="18"/>
    </row>
    <row r="73" spans="1:14" s="17" customFormat="1" ht="15">
      <c r="A73" s="55"/>
      <c r="B73" s="58" t="s">
        <v>51</v>
      </c>
      <c r="C73" s="55"/>
      <c r="D73" s="58" t="s">
        <v>52</v>
      </c>
      <c r="E73" s="59"/>
      <c r="F73" s="59"/>
      <c r="G73" s="59"/>
      <c r="H73" s="59"/>
      <c r="I73" s="59"/>
      <c r="J73" s="59"/>
      <c r="K73" s="59"/>
      <c r="N73" s="18"/>
    </row>
  </sheetData>
  <mergeCells count="19">
    <mergeCell ref="J6:K6"/>
    <mergeCell ref="A1:B1"/>
    <mergeCell ref="A2:B2"/>
    <mergeCell ref="J3:K3"/>
    <mergeCell ref="A5:B5"/>
    <mergeCell ref="H5:I5"/>
    <mergeCell ref="H2:K2"/>
    <mergeCell ref="C11:C12"/>
    <mergeCell ref="D11:E11"/>
    <mergeCell ref="F11:G11"/>
    <mergeCell ref="H11:K11"/>
    <mergeCell ref="A7:B7"/>
    <mergeCell ref="A9:K9"/>
    <mergeCell ref="A20:B20"/>
    <mergeCell ref="A67:B67"/>
    <mergeCell ref="A68:B68"/>
    <mergeCell ref="A71:B71"/>
    <mergeCell ref="A11:A12"/>
    <mergeCell ref="B11:B12"/>
  </mergeCells>
  <pageMargins left="0.41" right="0.28999999999999998" top="0.3" bottom="0.4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ТП</vt:lpstr>
      <vt:lpstr>доп.ТП</vt:lpstr>
      <vt:lpstr>ВЛ</vt:lpstr>
      <vt:lpstr>доп.ВЛ</vt:lpstr>
      <vt:lpstr>ВЛ!Область_печати</vt:lpstr>
      <vt:lpstr>доп.ТП!Область_печати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2023-08-28T10:29:39Z</dcterms:modified>
</cp:coreProperties>
</file>