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ТП" sheetId="1" r:id="rId1"/>
    <sheet name="ВЛ" sheetId="2" r:id="rId2"/>
    <sheet name="УНО" sheetId="5" r:id="rId3"/>
  </sheets>
  <definedNames>
    <definedName name="_xlnm.Print_Area" localSheetId="1">ВЛ!$A$1:$K$116</definedName>
    <definedName name="_xlnm.Print_Area" localSheetId="0">ТП!$A$1:$K$67</definedName>
  </definedNames>
  <calcPr calcId="124519"/>
</workbook>
</file>

<file path=xl/calcChain.xml><?xml version="1.0" encoding="utf-8"?>
<calcChain xmlns="http://schemas.openxmlformats.org/spreadsheetml/2006/main">
  <c r="A101" i="2"/>
  <c r="A102" s="1"/>
  <c r="A103" s="1"/>
  <c r="A104" s="1"/>
  <c r="A100"/>
  <c r="A94"/>
  <c r="A95" s="1"/>
  <c r="A96" s="1"/>
  <c r="A97" s="1"/>
  <c r="A98" s="1"/>
  <c r="A99" s="1"/>
  <c r="A88"/>
  <c r="A89" s="1"/>
  <c r="A90" s="1"/>
  <c r="A91" s="1"/>
  <c r="A92" s="1"/>
  <c r="A93" s="1"/>
  <c r="A82"/>
  <c r="A83" s="1"/>
  <c r="A84" s="1"/>
  <c r="A85" s="1"/>
  <c r="A86" s="1"/>
  <c r="A87" s="1"/>
  <c r="A78"/>
  <c r="A79" s="1"/>
  <c r="A80" s="1"/>
  <c r="A81" s="1"/>
  <c r="A77"/>
  <c r="A72"/>
  <c r="A73" s="1"/>
  <c r="A74" s="1"/>
  <c r="A75" s="1"/>
  <c r="A76" s="1"/>
  <c r="A71"/>
  <c r="K105"/>
  <c r="J105"/>
  <c r="H105"/>
  <c r="F105"/>
  <c r="D105"/>
  <c r="K52"/>
  <c r="J52"/>
  <c r="H52"/>
  <c r="F52"/>
  <c r="D52"/>
  <c r="K31"/>
  <c r="F31"/>
  <c r="K39"/>
  <c r="J39"/>
  <c r="H39"/>
  <c r="F39"/>
  <c r="D39"/>
  <c r="D30"/>
  <c r="H30" s="1"/>
  <c r="J30" s="1"/>
  <c r="K64"/>
  <c r="F64"/>
  <c r="J63"/>
  <c r="J61"/>
  <c r="K43" i="1"/>
  <c r="J43"/>
  <c r="H43"/>
  <c r="H15"/>
  <c r="F15"/>
  <c r="D15"/>
  <c r="D64" i="2" l="1"/>
  <c r="H64"/>
  <c r="K47" i="1"/>
  <c r="J47"/>
  <c r="H47"/>
  <c r="F47"/>
  <c r="D47"/>
  <c r="K31"/>
  <c r="J31"/>
  <c r="H31"/>
  <c r="F31"/>
  <c r="D31"/>
  <c r="K22" i="5"/>
  <c r="J22"/>
  <c r="H22"/>
  <c r="K17"/>
  <c r="J17"/>
  <c r="H17"/>
  <c r="F17"/>
  <c r="F22" s="1"/>
  <c r="D17"/>
  <c r="D22" s="1"/>
  <c r="J62" i="2" l="1"/>
  <c r="J64" s="1"/>
  <c r="K41" i="1"/>
  <c r="J41"/>
  <c r="H41"/>
  <c r="F41"/>
  <c r="D41"/>
  <c r="K68" i="2"/>
  <c r="J68"/>
  <c r="H68"/>
  <c r="F68"/>
  <c r="D28" l="1"/>
  <c r="K59"/>
  <c r="K65" s="1"/>
  <c r="K106" s="1"/>
  <c r="F59"/>
  <c r="F65" s="1"/>
  <c r="F106" s="1"/>
  <c r="H58"/>
  <c r="J58" s="1"/>
  <c r="D57"/>
  <c r="H57" s="1"/>
  <c r="J57" s="1"/>
  <c r="J56"/>
  <c r="D55"/>
  <c r="H55" s="1"/>
  <c r="J55" s="1"/>
  <c r="D29"/>
  <c r="H29" s="1"/>
  <c r="J29" s="1"/>
  <c r="J27"/>
  <c r="D26"/>
  <c r="D25"/>
  <c r="D24"/>
  <c r="D23"/>
  <c r="H23" s="1"/>
  <c r="D22"/>
  <c r="D21"/>
  <c r="D20"/>
  <c r="D19"/>
  <c r="D18"/>
  <c r="D17"/>
  <c r="D16"/>
  <c r="J23" l="1"/>
  <c r="J31" s="1"/>
  <c r="H31"/>
  <c r="D31"/>
  <c r="H59"/>
  <c r="J54"/>
  <c r="J59" s="1"/>
  <c r="J65" s="1"/>
  <c r="J106" s="1"/>
  <c r="D59"/>
  <c r="D65" s="1"/>
  <c r="H65" l="1"/>
  <c r="H106" s="1"/>
  <c r="K53" i="1"/>
  <c r="J53"/>
  <c r="H53"/>
  <c r="D68" i="2"/>
  <c r="D106" s="1"/>
  <c r="K56" i="1"/>
  <c r="J56"/>
  <c r="H56"/>
  <c r="D56"/>
  <c r="H34" l="1"/>
  <c r="H42" s="1"/>
  <c r="H57" l="1"/>
  <c r="K34"/>
  <c r="J34"/>
  <c r="F34"/>
  <c r="F42" s="1"/>
  <c r="F43" s="1"/>
  <c r="D34"/>
  <c r="D42" s="1"/>
  <c r="D43" s="1"/>
  <c r="K42" l="1"/>
  <c r="K57" s="1"/>
  <c r="J42"/>
  <c r="J57" s="1"/>
  <c r="F57"/>
  <c r="D57"/>
</calcChain>
</file>

<file path=xl/sharedStrings.xml><?xml version="1.0" encoding="utf-8"?>
<sst xmlns="http://schemas.openxmlformats.org/spreadsheetml/2006/main" count="368" uniqueCount="205">
  <si>
    <t>"СОГЛАСОВАНО"</t>
  </si>
  <si>
    <t>"УТВЕРЖДАЮ"</t>
  </si>
  <si>
    <t>Начальник ПЭО</t>
  </si>
  <si>
    <t>№ п\п</t>
  </si>
  <si>
    <t>Наименование работ</t>
  </si>
  <si>
    <t>Количество</t>
  </si>
  <si>
    <t>Стоимость работ</t>
  </si>
  <si>
    <t>Затраты на материалы</t>
  </si>
  <si>
    <t>Затраты времени</t>
  </si>
  <si>
    <t>план</t>
  </si>
  <si>
    <t>факт</t>
  </si>
  <si>
    <t>по смете</t>
  </si>
  <si>
    <t>по факту</t>
  </si>
  <si>
    <t>нормочасы по Гранд- смете</t>
  </si>
  <si>
    <t>часы по наряд- допускам</t>
  </si>
  <si>
    <t>машино- часы, учтенные в расцентках</t>
  </si>
  <si>
    <t>меха- низмо- часы, не учтенные в расценках</t>
  </si>
  <si>
    <t>1</t>
  </si>
  <si>
    <t>2</t>
  </si>
  <si>
    <t>1 шт</t>
  </si>
  <si>
    <t>Итого:</t>
  </si>
  <si>
    <t>2.1</t>
  </si>
  <si>
    <t>Трансформаторные подстанции</t>
  </si>
  <si>
    <t>2.2</t>
  </si>
  <si>
    <t>2.4</t>
  </si>
  <si>
    <t>Начальник ПТО</t>
  </si>
  <si>
    <t>Ревизия и наладка РЗА</t>
  </si>
  <si>
    <t>Всего за текущий ремонт:</t>
  </si>
  <si>
    <t>Е.Л.Мазоватов</t>
  </si>
  <si>
    <t>Начальник ТПиКЛ</t>
  </si>
  <si>
    <t>М.Д.Шаймарданов</t>
  </si>
  <si>
    <t xml:space="preserve">Текущий ремонт ОС </t>
  </si>
  <si>
    <t>Текущий ремонт ОС</t>
  </si>
  <si>
    <t>ИТОГО ПО ФОРМЕ:</t>
  </si>
  <si>
    <t>Начальник ВЛ</t>
  </si>
  <si>
    <t>Р.Т.Марданшин</t>
  </si>
  <si>
    <t>ТО-1 Воздушные линии 0,4кВ (обходы, осмотры)</t>
  </si>
  <si>
    <t>Составил:</t>
  </si>
  <si>
    <t>_______________И.Г.Тухбатуллин</t>
  </si>
  <si>
    <t>_______________Хамзина Е.Ф.</t>
  </si>
  <si>
    <t>Генеральный директор АО "ОЭС"</t>
  </si>
  <si>
    <t>Р.М.Гайсин</t>
  </si>
  <si>
    <t>Главный инженер АО "ОЭС"</t>
  </si>
  <si>
    <t>Помещения (кроме ТП)</t>
  </si>
  <si>
    <t>Мастер УНО</t>
  </si>
  <si>
    <t>Р.Г.Набиуллин</t>
  </si>
  <si>
    <t>Металлоконструкции</t>
  </si>
  <si>
    <t>Итого по текущему ремонту:</t>
  </si>
  <si>
    <t>Изготовление металлоконструкций для участков</t>
  </si>
  <si>
    <t>1.1.</t>
  </si>
  <si>
    <t>Работы по распоряжению</t>
  </si>
  <si>
    <t>Прочие виды работ</t>
  </si>
  <si>
    <t>Всего по форме:</t>
  </si>
  <si>
    <t>шт.</t>
  </si>
  <si>
    <t>Эл.монтер-обходчик</t>
  </si>
  <si>
    <t>Эл.монтер по эскизированию трасс КЛ</t>
  </si>
  <si>
    <t>Работа по жалобам</t>
  </si>
  <si>
    <t>Подрядные работы</t>
  </si>
  <si>
    <t>Испытание СИЗ</t>
  </si>
  <si>
    <t>КЛ 6-10, 0,4 кВ</t>
  </si>
  <si>
    <t>Ремонт КЛ-6-10, 0,4кВ по дефектам</t>
  </si>
  <si>
    <t>Работа в Эграф</t>
  </si>
  <si>
    <t>Обслуживание УО</t>
  </si>
  <si>
    <t>1шт</t>
  </si>
  <si>
    <t>Тех.присоединение 2024</t>
  </si>
  <si>
    <t>Работа в трансф.цеху</t>
  </si>
  <si>
    <t>750м</t>
  </si>
  <si>
    <t>1080м</t>
  </si>
  <si>
    <t>450м.</t>
  </si>
  <si>
    <t>700м</t>
  </si>
  <si>
    <t>900м</t>
  </si>
  <si>
    <t>1260м</t>
  </si>
  <si>
    <t>157м</t>
  </si>
  <si>
    <t>1575м</t>
  </si>
  <si>
    <t>165м</t>
  </si>
  <si>
    <t>15м</t>
  </si>
  <si>
    <t>2.2.</t>
  </si>
  <si>
    <t>2.3.</t>
  </si>
  <si>
    <t>ТО-1 Воздушные линии 6/10кВ (обходы и осмотры)</t>
  </si>
  <si>
    <t>Северная, 25/9 около ООО Вымпел разрослась ель. Требуется подрезка.</t>
  </si>
  <si>
    <t>Ст.Разина, 102- спилить дерево</t>
  </si>
  <si>
    <t>спилить ветки дерева по ул.Сад.кольцо, 241-243</t>
  </si>
  <si>
    <t>1й проезд Нефтяников, 18 -  опора наклонена в сторону дома</t>
  </si>
  <si>
    <t>Марата, 9 - спилить ветки дерева</t>
  </si>
  <si>
    <t>Кызыл маяк, 43Б- замена опоры. Опора рушится</t>
  </si>
  <si>
    <t>Дорожников, 51а -выправка опоры</t>
  </si>
  <si>
    <t xml:space="preserve">Уральская, 39 - перенести опору подальше от забора. Расстояние от забора 45см. </t>
  </si>
  <si>
    <t>Мечети, 21 - спилить ветки дерева</t>
  </si>
  <si>
    <t>Сад Девон-2, уч.470 -замена АВ16А на АВ25А</t>
  </si>
  <si>
    <t>ЗП-542. Зеляев Борис Бариевич
Индивидуальный садовый дом, расположенный по адресу: РБ, г. Октябрьский, К/с "Нефтяник", участок № 51,</t>
  </si>
  <si>
    <t>ЗП-585. Хамидуллина Альфира Закирьяновна
Индивидуальный садовый дом, расположенный по адресу: РБ, г. Октябрьский, территория СНТ "Гагарина", участок № 56,</t>
  </si>
  <si>
    <t>Итого: 3 рабочих *159ч=477 чел/час</t>
  </si>
  <si>
    <t>ЗП-954. Рейнгард Олег Викторович
Нежилое помещение, расположенное по адресу: РБ, г. Октябрьский, ул. Губкина, д.27. Установка и допуск в эксплуатацию приборов учета электрической энергии и мощности в ТП-017, РУ-0,4кВ, яч. №1, 3Р ТП-017</t>
  </si>
  <si>
    <t>ЗП-953.Хисматуллин Радик Хизбуллович (ООО СЗ СУ2 СК Ролстрой)
ЛЭП-0,4кВ для присоединения передвижных строительных механизмов на объекте: Строительство жилого дома в квартале № 14 в 38 микрорайоне, расположенного по адресу: РБ, г. Октябрьский, ул. Рахимьяна Насырова, д.11. Установка и допуск в эксплуатацию приборов учета электрической энергии и мощности полукосвенного включения на 15АВ в РУ-0,4кВ, ТП-618.</t>
  </si>
  <si>
    <t>100м</t>
  </si>
  <si>
    <t>Космодемьянская, 17А - опора в аварийном состоянии</t>
  </si>
  <si>
    <t>ТО-2 Воздушные линии 0,4кВ (с отключениями)</t>
  </si>
  <si>
    <t>Итого: 9 чел*159 час = 1 431 ч/ч</t>
  </si>
  <si>
    <t>Ремонт ТП/РП</t>
  </si>
  <si>
    <t>Текущий ремонт ТП</t>
  </si>
  <si>
    <t>1.1</t>
  </si>
  <si>
    <t>1.2</t>
  </si>
  <si>
    <t>1.2.</t>
  </si>
  <si>
    <t>4.1</t>
  </si>
  <si>
    <t>Количест-во</t>
  </si>
  <si>
    <t>3.1</t>
  </si>
  <si>
    <t>Итого: 10 чел*159час = 1 590 ч/ч</t>
  </si>
  <si>
    <t>План работ по участку  ТПиКЛ на МАРТ 2024г.</t>
  </si>
  <si>
    <t>План работ по участку  ВЛ на МАРТ 2024г.</t>
  </si>
  <si>
    <t>План работ по участку  УНО на МАРТ 2024 г.</t>
  </si>
  <si>
    <t>На участке УНО в марте работают 3 РАБОЧИХ (сварщик, слесарь, маляр)</t>
  </si>
  <si>
    <t>Текущий ремонт помещений</t>
  </si>
  <si>
    <t>ТО-1 ТП-09</t>
  </si>
  <si>
    <t>ТО-1 ТП-12</t>
  </si>
  <si>
    <t>ТО-1 ТП-071</t>
  </si>
  <si>
    <t>ТО-1 ТП-072</t>
  </si>
  <si>
    <t>ТО-1 ТП-080</t>
  </si>
  <si>
    <t>ТО1 ТП-104</t>
  </si>
  <si>
    <t>ТО-1 ТП-110</t>
  </si>
  <si>
    <t>ТО-1 ТП-121</t>
  </si>
  <si>
    <t>ТО-1 ТП-216</t>
  </si>
  <si>
    <t>ТО1 ТП-217</t>
  </si>
  <si>
    <t>ТО-1 ТП-218</t>
  </si>
  <si>
    <t>ТО-1 ТП-614</t>
  </si>
  <si>
    <t>ТО-1 РП-16</t>
  </si>
  <si>
    <t>ВМ РП-7/11-47</t>
  </si>
  <si>
    <t>ВВ РП-14/70-21</t>
  </si>
  <si>
    <t>ВМ 074/073</t>
  </si>
  <si>
    <t>ВВ 230/161 (1) и (2)</t>
  </si>
  <si>
    <t>ВВ 231/157 (1) и (2)</t>
  </si>
  <si>
    <t>На участке ТПиКЛ в марте работают 10 электромонтеров</t>
  </si>
  <si>
    <t xml:space="preserve">Капитальный ремонт ОС </t>
  </si>
  <si>
    <t>Силовые трансформаторы</t>
  </si>
  <si>
    <t>Ремонт ТМ-400кВА</t>
  </si>
  <si>
    <t>Всего кап.ремонт:</t>
  </si>
  <si>
    <t>Всего за текущий и капит. ремонт:</t>
  </si>
  <si>
    <t>На участке ВЛ в марте работают 9 электромонтеров</t>
  </si>
  <si>
    <t>ф.04-06/к Тп-122</t>
  </si>
  <si>
    <t>ф.04-07/к ТП-012А</t>
  </si>
  <si>
    <t>ф.04-11/к ТП-33, 109а</t>
  </si>
  <si>
    <t>ф.04-34/к ТП-068,116</t>
  </si>
  <si>
    <t>ф.04-35/к ТП-116</t>
  </si>
  <si>
    <t>ТО-2 Воздушные линии 6/10кВ (с отключением)</t>
  </si>
  <si>
    <t>ф.02-23/к ТП-210,198</t>
  </si>
  <si>
    <t>ф.11-07/к ТП-127</t>
  </si>
  <si>
    <t>ф.70-11/к РП-10</t>
  </si>
  <si>
    <t>ТП-04/ф.Трипольского</t>
  </si>
  <si>
    <t>ТП-21/ф.Уральская</t>
  </si>
  <si>
    <t>ТП-33/Крестьянская</t>
  </si>
  <si>
    <t>ТП-049/Рабочая, Кооперативная</t>
  </si>
  <si>
    <t>ТП-066/Южная, Гафури</t>
  </si>
  <si>
    <t>ТП-085/Берг, Сад.кольцо</t>
  </si>
  <si>
    <t>ТП-101/Чкалова</t>
  </si>
  <si>
    <t>ТП-115/Остан.комлпекс</t>
  </si>
  <si>
    <t>ТП-140/Цветочная, 4пр.Матросова</t>
  </si>
  <si>
    <t>ТП-172/Мухина, Канкаева</t>
  </si>
  <si>
    <t>ТП-187/Ветлечебница, Крупская</t>
  </si>
  <si>
    <t>ТП-204/Лесопарковая</t>
  </si>
  <si>
    <t>ТП-222/С.Кудаш, С.Разина</t>
  </si>
  <si>
    <t>ТП-238/проезд Куприянова</t>
  </si>
  <si>
    <t>ТП-625/Кирова, Родищева</t>
  </si>
  <si>
    <t>ТП-078/Оптовоторговый центр</t>
  </si>
  <si>
    <t>ТП-080/Кузнечная, СПС</t>
  </si>
  <si>
    <t>ТП-104/Джалиля</t>
  </si>
  <si>
    <t>ТП-110/Юпитер, Ариадна</t>
  </si>
  <si>
    <t>ТП-216/8 квартал, гаражи</t>
  </si>
  <si>
    <t>ТП-218/ф.1,2,3</t>
  </si>
  <si>
    <t>ЗП-950. Шагуров Радий Викторович
Индивидуальный жилой дом, расположенный по адресу: РБ, г. Октябрьский, ул. Красная, участок № 156,</t>
  </si>
  <si>
    <t>ЗП-55. Талипов Руслан Дамирович
Нежилое здание, расположенное по адресу: РБ, г. Октябрьский, ул. Кооперативная, д.1/1 В, кадастровый номер 02:57:030502:161.</t>
  </si>
  <si>
    <t>ЗП-667. Валиев Камиль Ибрагимович
Индивидуальный жилой дом, расположенный по адресу: РБ, г. Октябрьский, ул.Молочная, з/у 28. Кадастровый номер: 02:57:051201:339</t>
  </si>
  <si>
    <t>ЗП-672. Зиязетдинова Альфия Фаткуловна
Индивидуальный садовый дом, расположенный по адресу: г.Октябрьский, СДТ "Девон-2", участок № 360</t>
  </si>
  <si>
    <t xml:space="preserve">ЗП-697. Разумов Валерий Иванович
Индивидуальный садовый дом, расположенный по адресу: РБ, г. Октябрьский, СНТ "Дубки-2", участок №14. </t>
  </si>
  <si>
    <t>ЗП-715. Хабибуллина Мария Павловна
Индивидуальный жилой дом, расположенный по адресу: РБ, г. Октябрьский, ул. Радостная, участок № 43</t>
  </si>
  <si>
    <t>ЗП-719. Лукманова Рима Хазинуровна
Индивидуальный жилой дом, расположенный по адресу: РБ, г. Октябрьский, ул. Р.Нигмати, 36а.</t>
  </si>
  <si>
    <t>ЗП-722. Мустафин Радик Айратович
Индивидуальный садовый дом, расположенный по адресу: РБ, г. Октябрьский, территория СНТ "Девон-2", участок № 315,</t>
  </si>
  <si>
    <t>ЗП-729. Галлямов Азат Ильгизович (Общество с ограниченной ответственностью Переработка Пластика Мунира Пласт)
Нежилое здание (склады), расположенное по адресу: РБ, г. Октябрьский, ул. 8 Марта</t>
  </si>
  <si>
    <t>ЗП-731. Хусаинова Валентина Геннадиевна
Индивидуальный жилой дом, расположенный по адресу: РБ, г. Октябрьский, ул. Железнодорожная, 37,</t>
  </si>
  <si>
    <t xml:space="preserve">ЗП-737. Мазанова Раиса Дмитриевна
Индивидуальный садовый дом, расположенный по адресу: РБ, г. Октябрьский, СДТ «Девон-2», участок № 302, </t>
  </si>
  <si>
    <t xml:space="preserve">ЗП-747. Серягина Светлана Кимовна
Индивидуальный садовый дом, расположенный по адресу: РБ, г. Октябрьский, СДТ «Вузовец», участок № 65, </t>
  </si>
  <si>
    <t>ЗП-748. Каюмов Дамир Айдарович
Нежилое помещение - кафе бар "Mojo", расположенное по адресу: РБ, г. Октябрьский, ул. Островского, д.41 номер на этаже 1</t>
  </si>
  <si>
    <t>ЗП-891. Уланов Николай Владимирович
Индивидуальный жилой дом, расположенный по адресу: г. Октябрьский, ул. Гатиятуллина, участок № 56А,</t>
  </si>
  <si>
    <t>ЗП-892. Уланов Николай Владимирович
Индивидуальный жилой дом, расположенный по адресу: г. Октябрьский, ул. Андрияшина, земельный участок № 3,</t>
  </si>
  <si>
    <t>ЗП-893. Уланов Николай Владимирович
Индивидуальный жилой дом, расположенный по адресу: г. Октябрьский, ул. Андрияшина, земельный участок № 3А,</t>
  </si>
  <si>
    <t>ЗП-903. Хабибрахманова Зиля Сибагатовна
Индивидуальный жилой дом, расположенный по адресу: РБ, г. Октябрьский, микрорайон Радужный, ул. Березовая, з/у № 13,</t>
  </si>
  <si>
    <t>ЗП-13. Салихов Ирек Тимерханович
Индивидуальный жилой дом, расположенный по адресу: РБ, г. Октябрьский, ул. М. Худякова, участок № 5</t>
  </si>
  <si>
    <t xml:space="preserve">ЗП-15. Салихова Альбина Ахсановна
Индивидуальный жилой дом, расположенный по адресу: РБ, г. Октябрьский, ул. М. Худякова, участок № 2, </t>
  </si>
  <si>
    <t>ЗП-20. Абдрахманов Денис Маратович
Индивидуальный жилой дом, расположенный по адресу: РБ, г. Октябрьский, ул. Салавата Батыра, земельный участок 36,</t>
  </si>
  <si>
    <t>ЗП-21. Загидуллина Эльвира Назимовна
Индивидуальный жилой дом, расположенный по адресу: РБ, г. Октябрьский, ул. Муллаяна, д. 44, помещение 3,</t>
  </si>
  <si>
    <t>ЗП-23. Галифанов Денис Раисович
Объект: Нежилое здание - гараж. Расположен по адресу: г.Октябрьский, ул.Северная, д.11/2</t>
  </si>
  <si>
    <t>ЗП-27. Павлов Борис Анатольевич
Объект: Индивидуальный жилой дом. Расположен по адресу: г.Октябрьский, ул.Березовая, д.з-у 109. Подробное месторасположение: мкр. Радужный, ул. Березовая, з.у. № 109.</t>
  </si>
  <si>
    <t>ЗП-29. Савичев Анатолий Иванович
Объект: индивидуальный гараж. Расположен по адресу: г.Октябрьский, ул.Герцена, д.бокс 7</t>
  </si>
  <si>
    <t>ЗП-31. Асоян Мгер Вемирович
Объект: индивидуального жилого дома. Расположен по адресу: г.Октябрьский, ул.СДТ Вузовец, д.уч. 70.</t>
  </si>
  <si>
    <t>ЗП-32. Халяпов Риваль Рафгатович
Объект: индивидуальный жилой дом (в связи с увеличением мощности). Расположен по адресу: г.Октябрьский, ул.Халтурина, д.4.</t>
  </si>
  <si>
    <t>ЗП-33. Логинов Сергей Александрович
Объект: индивидуальный жилой дом. Расположен по адресу: г.Октябрьский, ул.Березовая, д.з-у 56. Подробное месторасположение: мкр. Радужный, ул. Березовая, з.у. № 56.</t>
  </si>
  <si>
    <t>ЗП-36. Руденко Лариса Юрьевна (Акционерное общество "Тандер")
Нежилое помещение – магазин «Магнит», расположенное по адресу: РБ г. Октябрьский, ул. Р. Насырова, дом 8.</t>
  </si>
  <si>
    <t>зП-40. Хайртдинов Ролан Минуллович (Октябрьский филиал АО "Уфанет")
Шкаф ДРС Уфанет, расположенный по адресу: РБ, г. Октябрьский, 28 микрорайон, дом 17</t>
  </si>
  <si>
    <t>ЗП-41. Тимирбаев Ильдус Ильгизарович
Индивидуальный жилой дом, расположенный по адресу: РБ, г. Октябрьский, Тихая, дом 12, кадастровый номер 02:57:021004:48 (увеличение мощности)</t>
  </si>
  <si>
    <t>ЗП-42. Наумов Константин Григорьевич
Индивидуальный жилой дом, расположенный по адресу: РБ, г. Октябрьский, ул. Фрунзе, дом 12, кадастровый номер 02:57:020103:11 (увеличение мощности)</t>
  </si>
  <si>
    <t>ЗП-43. Куприянова Наталья Ивановна -МФЦ
Часть нежилого помещения № 1 в отдельно стоящем одноэтажном нежилом кирпичном здании гаража, расположенного по адресу: РБ, г. Октябрьский, ул. Советская, д. 4.</t>
  </si>
  <si>
    <t>ЗП-45. Галимуллин Марсель Минуллович
Временное присоединение ЛЭП-0,4 кВ для электроснабжения строительных механизмов строящегося магазина, расположенного по адресу: РБ, г. Октябрьский, проспект Ленина, з/у 66, кадастровый номер 02:57:020501:2097</t>
  </si>
  <si>
    <t>150м.</t>
  </si>
  <si>
    <t>110м.</t>
  </si>
  <si>
    <t>250м.</t>
  </si>
  <si>
    <t>100м.</t>
  </si>
  <si>
    <t>200м.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</si>
</sst>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b/>
      <i/>
      <sz val="9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</font>
    <font>
      <u/>
      <sz val="12"/>
      <name val="Arial"/>
      <family val="2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u/>
      <sz val="9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3">
    <xf numFmtId="0" fontId="0" fillId="0" borderId="0" xfId="0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left" vertical="center"/>
    </xf>
    <xf numFmtId="0" fontId="2" fillId="0" borderId="3" xfId="1" applyNumberFormat="1" applyFont="1" applyFill="1" applyBorder="1" applyAlignment="1">
      <alignment horizontal="center" vertical="center"/>
    </xf>
    <xf numFmtId="0" fontId="3" fillId="0" borderId="6" xfId="1" applyNumberFormat="1" applyFont="1" applyFill="1" applyBorder="1" applyAlignment="1">
      <alignment horizontal="center" vertical="center"/>
    </xf>
    <xf numFmtId="0" fontId="3" fillId="0" borderId="6" xfId="1" applyNumberFormat="1" applyFont="1" applyFill="1" applyBorder="1" applyAlignment="1">
      <alignment horizontal="right" vertical="center"/>
    </xf>
    <xf numFmtId="0" fontId="6" fillId="0" borderId="5" xfId="1" applyNumberFormat="1" applyFont="1" applyFill="1" applyBorder="1" applyAlignment="1">
      <alignment horizontal="center" vertical="center"/>
    </xf>
    <xf numFmtId="0" fontId="6" fillId="0" borderId="3" xfId="1" applyNumberFormat="1" applyFont="1" applyFill="1" applyBorder="1" applyAlignment="1">
      <alignment horizontal="left" vertical="center"/>
    </xf>
    <xf numFmtId="0" fontId="3" fillId="0" borderId="4" xfId="1" applyNumberFormat="1" applyFont="1" applyFill="1" applyBorder="1" applyAlignment="1">
      <alignment horizontal="right" vertical="center"/>
    </xf>
    <xf numFmtId="0" fontId="3" fillId="0" borderId="5" xfId="1" applyNumberFormat="1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>
      <alignment horizontal="center" vertical="center" wrapText="1"/>
    </xf>
    <xf numFmtId="3" fontId="3" fillId="0" borderId="5" xfId="1" applyNumberFormat="1" applyFont="1" applyFill="1" applyBorder="1" applyAlignment="1">
      <alignment horizontal="right" vertical="center"/>
    </xf>
    <xf numFmtId="0" fontId="3" fillId="0" borderId="5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horizontal="right" vertical="center"/>
    </xf>
    <xf numFmtId="0" fontId="2" fillId="0" borderId="5" xfId="1" applyNumberFormat="1" applyFont="1" applyFill="1" applyBorder="1" applyAlignment="1">
      <alignment horizontal="right" vertical="center"/>
    </xf>
    <xf numFmtId="3" fontId="3" fillId="0" borderId="6" xfId="1" applyNumberFormat="1" applyFont="1" applyFill="1" applyBorder="1" applyAlignment="1">
      <alignment horizontal="right" vertical="center"/>
    </xf>
    <xf numFmtId="4" fontId="3" fillId="0" borderId="5" xfId="1" applyNumberFormat="1" applyFont="1" applyFill="1" applyBorder="1" applyAlignment="1">
      <alignment horizontal="right" vertical="center"/>
    </xf>
    <xf numFmtId="3" fontId="6" fillId="0" borderId="5" xfId="1" applyNumberFormat="1" applyFont="1" applyFill="1" applyBorder="1" applyAlignment="1">
      <alignment horizontal="right" vertical="center"/>
    </xf>
    <xf numFmtId="0" fontId="6" fillId="0" borderId="5" xfId="1" applyNumberFormat="1" applyFont="1" applyFill="1" applyBorder="1" applyAlignment="1">
      <alignment horizontal="right" vertical="center"/>
    </xf>
    <xf numFmtId="4" fontId="2" fillId="0" borderId="5" xfId="1" applyNumberFormat="1" applyFont="1" applyFill="1" applyBorder="1" applyAlignment="1">
      <alignment horizontal="center" vertical="center"/>
    </xf>
    <xf numFmtId="0" fontId="5" fillId="0" borderId="3" xfId="1" applyNumberFormat="1" applyFont="1" applyFill="1" applyBorder="1" applyAlignment="1">
      <alignment horizontal="centerContinuous" vertical="center" wrapText="1"/>
    </xf>
    <xf numFmtId="0" fontId="5" fillId="0" borderId="4" xfId="1" applyNumberFormat="1" applyFont="1" applyFill="1" applyBorder="1" applyAlignment="1">
      <alignment horizontal="centerContinuous" vertical="center" wrapText="1"/>
    </xf>
    <xf numFmtId="0" fontId="5" fillId="0" borderId="6" xfId="1" applyNumberFormat="1" applyFont="1" applyFill="1" applyBorder="1" applyAlignment="1">
      <alignment horizontal="centerContinuous" vertical="center" wrapText="1"/>
    </xf>
    <xf numFmtId="0" fontId="3" fillId="0" borderId="6" xfId="1" applyNumberFormat="1" applyFont="1" applyFill="1" applyBorder="1" applyAlignment="1">
      <alignment vertical="center"/>
    </xf>
    <xf numFmtId="0" fontId="2" fillId="0" borderId="6" xfId="1" applyNumberFormat="1" applyFont="1" applyFill="1" applyBorder="1" applyAlignment="1">
      <alignment vertical="center"/>
    </xf>
    <xf numFmtId="0" fontId="2" fillId="0" borderId="4" xfId="1" applyNumberFormat="1" applyFont="1" applyFill="1" applyBorder="1" applyAlignment="1">
      <alignment vertical="center"/>
    </xf>
    <xf numFmtId="0" fontId="6" fillId="0" borderId="3" xfId="1" applyNumberFormat="1" applyFont="1" applyFill="1" applyBorder="1" applyAlignment="1">
      <alignment vertical="center"/>
    </xf>
    <xf numFmtId="0" fontId="3" fillId="0" borderId="4" xfId="1" applyNumberFormat="1" applyFont="1" applyFill="1" applyBorder="1" applyAlignment="1">
      <alignment vertical="center"/>
    </xf>
    <xf numFmtId="0" fontId="3" fillId="0" borderId="5" xfId="1" applyNumberFormat="1" applyFont="1" applyFill="1" applyBorder="1" applyAlignment="1">
      <alignment vertical="center" wrapText="1"/>
    </xf>
    <xf numFmtId="3" fontId="2" fillId="0" borderId="6" xfId="1" applyNumberFormat="1" applyFont="1" applyFill="1" applyBorder="1" applyAlignment="1">
      <alignment vertical="center"/>
    </xf>
    <xf numFmtId="3" fontId="3" fillId="0" borderId="6" xfId="1" applyNumberFormat="1" applyFont="1" applyFill="1" applyBorder="1" applyAlignment="1">
      <alignment vertical="center"/>
    </xf>
    <xf numFmtId="4" fontId="2" fillId="0" borderId="5" xfId="1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0" fontId="10" fillId="0" borderId="0" xfId="1" applyFont="1" applyFill="1" applyAlignment="1">
      <alignment horizontal="center"/>
    </xf>
    <xf numFmtId="0" fontId="10" fillId="0" borderId="0" xfId="1" applyFont="1" applyFill="1"/>
    <xf numFmtId="0" fontId="10" fillId="0" borderId="0" xfId="1" applyNumberFormat="1" applyFont="1" applyFill="1" applyAlignment="1">
      <alignment vertical="center"/>
    </xf>
    <xf numFmtId="2" fontId="3" fillId="0" borderId="5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7" fillId="0" borderId="1" xfId="1" applyNumberFormat="1" applyFont="1" applyFill="1" applyBorder="1" applyAlignment="1">
      <alignment horizontal="center" vertical="center"/>
    </xf>
    <xf numFmtId="0" fontId="12" fillId="0" borderId="0" xfId="1" applyNumberFormat="1" applyFont="1" applyFill="1" applyAlignment="1">
      <alignment horizontal="right" vertical="center"/>
    </xf>
    <xf numFmtId="0" fontId="7" fillId="0" borderId="1" xfId="1" applyNumberFormat="1" applyFont="1" applyFill="1" applyBorder="1" applyAlignment="1">
      <alignment vertical="center"/>
    </xf>
    <xf numFmtId="0" fontId="11" fillId="0" borderId="1" xfId="1" applyNumberFormat="1" applyFont="1" applyFill="1" applyBorder="1" applyAlignment="1">
      <alignment vertical="center"/>
    </xf>
    <xf numFmtId="0" fontId="7" fillId="0" borderId="0" xfId="1" applyNumberFormat="1" applyFont="1" applyFill="1" applyBorder="1" applyAlignment="1">
      <alignment horizontal="center" vertical="center"/>
    </xf>
    <xf numFmtId="0" fontId="7" fillId="0" borderId="0" xfId="1" applyNumberFormat="1" applyFont="1" applyFill="1" applyAlignment="1">
      <alignment vertical="center"/>
    </xf>
    <xf numFmtId="0" fontId="7" fillId="0" borderId="0" xfId="1" applyNumberFormat="1" applyFont="1" applyFill="1" applyBorder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7" fillId="0" borderId="0" xfId="1" applyNumberFormat="1" applyFont="1" applyFill="1" applyAlignment="1">
      <alignment horizontal="right" vertical="center"/>
    </xf>
    <xf numFmtId="0" fontId="11" fillId="0" borderId="0" xfId="1" applyFont="1" applyFill="1" applyAlignment="1">
      <alignment vertical="center"/>
    </xf>
    <xf numFmtId="0" fontId="9" fillId="0" borderId="0" xfId="1" applyFont="1" applyFill="1" applyAlignment="1">
      <alignment vertical="center"/>
    </xf>
    <xf numFmtId="0" fontId="2" fillId="0" borderId="0" xfId="1" applyNumberFormat="1" applyFont="1" applyFill="1" applyBorder="1" applyAlignment="1">
      <alignment horizontal="right" vertical="center"/>
    </xf>
    <xf numFmtId="0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0" fontId="3" fillId="0" borderId="6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3" fontId="3" fillId="0" borderId="5" xfId="0" applyNumberFormat="1" applyFont="1" applyFill="1" applyBorder="1" applyAlignment="1">
      <alignment horizontal="right" vertical="center"/>
    </xf>
    <xf numFmtId="3" fontId="3" fillId="0" borderId="7" xfId="0" applyNumberFormat="1" applyFont="1" applyFill="1" applyBorder="1" applyAlignment="1">
      <alignment horizontal="right" vertical="center"/>
    </xf>
    <xf numFmtId="2" fontId="6" fillId="0" borderId="5" xfId="1" applyNumberFormat="1" applyFont="1" applyFill="1" applyBorder="1" applyAlignment="1">
      <alignment horizontal="right" vertical="center"/>
    </xf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5" fillId="0" borderId="0" xfId="0" applyFont="1" applyFill="1"/>
    <xf numFmtId="0" fontId="2" fillId="0" borderId="3" xfId="1" applyNumberFormat="1" applyFont="1" applyFill="1" applyBorder="1" applyAlignment="1">
      <alignment horizontal="left" vertical="center"/>
    </xf>
    <xf numFmtId="3" fontId="2" fillId="0" borderId="6" xfId="1" applyNumberFormat="1" applyFont="1" applyFill="1" applyBorder="1" applyAlignment="1">
      <alignment horizontal="right" vertical="center"/>
    </xf>
    <xf numFmtId="0" fontId="2" fillId="0" borderId="6" xfId="1" applyNumberFormat="1" applyFont="1" applyFill="1" applyBorder="1" applyAlignment="1">
      <alignment horizontal="right" vertical="center"/>
    </xf>
    <xf numFmtId="0" fontId="3" fillId="0" borderId="8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/>
    </xf>
    <xf numFmtId="0" fontId="1" fillId="0" borderId="0" xfId="1" applyFont="1" applyFill="1" applyAlignment="1">
      <alignment horizontal="center"/>
    </xf>
    <xf numFmtId="0" fontId="1" fillId="0" borderId="0" xfId="1" applyFont="1" applyFill="1"/>
    <xf numFmtId="0" fontId="2" fillId="0" borderId="3" xfId="1" applyNumberFormat="1" applyFont="1" applyFill="1" applyBorder="1" applyAlignment="1">
      <alignment vertic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0" fontId="7" fillId="0" borderId="0" xfId="1" applyNumberFormat="1" applyFont="1" applyFill="1" applyAlignment="1">
      <alignment horizontal="left" vertical="center"/>
    </xf>
    <xf numFmtId="0" fontId="5" fillId="0" borderId="7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49" fontId="6" fillId="0" borderId="5" xfId="1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3" fillId="0" borderId="1" xfId="1" applyNumberFormat="1" applyFont="1" applyFill="1" applyBorder="1" applyAlignment="1">
      <alignment horizontal="center" vertical="center"/>
    </xf>
    <xf numFmtId="0" fontId="16" fillId="0" borderId="0" xfId="1" applyNumberFormat="1" applyFont="1" applyFill="1" applyAlignment="1">
      <alignment horizontal="right" vertical="center"/>
    </xf>
    <xf numFmtId="0" fontId="3" fillId="0" borderId="1" xfId="1" applyNumberFormat="1" applyFont="1" applyFill="1" applyBorder="1" applyAlignment="1">
      <alignment vertical="center"/>
    </xf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vertical="center"/>
    </xf>
    <xf numFmtId="0" fontId="3" fillId="0" borderId="0" xfId="1" applyNumberFormat="1" applyFont="1" applyFill="1" applyBorder="1" applyAlignment="1">
      <alignment vertical="center"/>
    </xf>
    <xf numFmtId="0" fontId="3" fillId="0" borderId="0" xfId="1" applyNumberFormat="1" applyFont="1" applyFill="1" applyAlignment="1">
      <alignment horizontal="right" vertical="center"/>
    </xf>
    <xf numFmtId="0" fontId="3" fillId="0" borderId="0" xfId="1" applyNumberFormat="1" applyFont="1" applyFill="1" applyBorder="1" applyAlignment="1">
      <alignment horizontal="left" vertical="center"/>
    </xf>
    <xf numFmtId="0" fontId="6" fillId="0" borderId="10" xfId="1" applyNumberFormat="1" applyFont="1" applyFill="1" applyBorder="1" applyAlignment="1">
      <alignment horizontal="center" vertical="center"/>
    </xf>
    <xf numFmtId="3" fontId="3" fillId="0" borderId="10" xfId="1" applyNumberFormat="1" applyFont="1" applyFill="1" applyBorder="1" applyAlignment="1">
      <alignment horizontal="right" vertical="center"/>
    </xf>
    <xf numFmtId="0" fontId="3" fillId="0" borderId="10" xfId="1" applyNumberFormat="1" applyFont="1" applyFill="1" applyBorder="1" applyAlignment="1">
      <alignment horizontal="right" vertical="center"/>
    </xf>
    <xf numFmtId="4" fontId="3" fillId="0" borderId="10" xfId="1" applyNumberFormat="1" applyFont="1" applyFill="1" applyBorder="1" applyAlignment="1">
      <alignment horizontal="right" vertical="center"/>
    </xf>
    <xf numFmtId="0" fontId="6" fillId="0" borderId="11" xfId="1" applyNumberFormat="1" applyFont="1" applyFill="1" applyBorder="1" applyAlignment="1">
      <alignment horizontal="left" vertical="center"/>
    </xf>
    <xf numFmtId="0" fontId="3" fillId="0" borderId="12" xfId="1" applyNumberFormat="1" applyFont="1" applyFill="1" applyBorder="1" applyAlignment="1">
      <alignment horizontal="center" vertical="center"/>
    </xf>
    <xf numFmtId="3" fontId="3" fillId="0" borderId="12" xfId="1" applyNumberFormat="1" applyFont="1" applyFill="1" applyBorder="1" applyAlignment="1">
      <alignment horizontal="right" vertical="center"/>
    </xf>
    <xf numFmtId="0" fontId="3" fillId="0" borderId="12" xfId="1" applyNumberFormat="1" applyFont="1" applyFill="1" applyBorder="1" applyAlignment="1">
      <alignment horizontal="right" vertical="center"/>
    </xf>
    <xf numFmtId="0" fontId="3" fillId="0" borderId="13" xfId="1" applyNumberFormat="1" applyFont="1" applyFill="1" applyBorder="1" applyAlignment="1">
      <alignment horizontal="right" vertical="center"/>
    </xf>
    <xf numFmtId="0" fontId="3" fillId="0" borderId="5" xfId="1" applyNumberFormat="1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left" vertical="center" wrapText="1"/>
    </xf>
    <xf numFmtId="4" fontId="3" fillId="0" borderId="6" xfId="1" applyNumberFormat="1" applyFont="1" applyFill="1" applyBorder="1" applyAlignment="1">
      <alignment vertical="center"/>
    </xf>
    <xf numFmtId="4" fontId="6" fillId="0" borderId="5" xfId="1" applyNumberFormat="1" applyFont="1" applyFill="1" applyBorder="1" applyAlignment="1">
      <alignment horizontal="right" vertical="center"/>
    </xf>
    <xf numFmtId="49" fontId="3" fillId="0" borderId="5" xfId="1" applyNumberFormat="1" applyFont="1" applyFill="1" applyBorder="1" applyAlignment="1">
      <alignment horizontal="center" vertical="center"/>
    </xf>
    <xf numFmtId="0" fontId="9" fillId="0" borderId="0" xfId="1" applyNumberFormat="1" applyFont="1" applyFill="1" applyBorder="1" applyAlignment="1">
      <alignment horizontal="right" vertical="center"/>
    </xf>
    <xf numFmtId="0" fontId="9" fillId="0" borderId="0" xfId="1" applyNumberFormat="1" applyFont="1" applyFill="1" applyBorder="1" applyAlignment="1">
      <alignment horizontal="center" vertical="center"/>
    </xf>
    <xf numFmtId="3" fontId="9" fillId="0" borderId="0" xfId="1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1" applyFont="1" applyFill="1" applyAlignment="1">
      <alignment horizontal="center" vertical="center"/>
    </xf>
    <xf numFmtId="0" fontId="7" fillId="0" borderId="0" xfId="1" applyFont="1" applyFill="1" applyAlignment="1">
      <alignment horizontal="left" vertical="center"/>
    </xf>
    <xf numFmtId="0" fontId="7" fillId="0" borderId="0" xfId="1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right" vertical="center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7" fillId="0" borderId="0" xfId="1" applyNumberFormat="1" applyFont="1" applyFill="1" applyAlignment="1">
      <alignment horizontal="left" vertical="center"/>
    </xf>
    <xf numFmtId="0" fontId="3" fillId="0" borderId="0" xfId="1" applyNumberFormat="1" applyFont="1" applyFill="1" applyAlignment="1">
      <alignment horizontal="left" vertical="center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right" vertical="center"/>
    </xf>
    <xf numFmtId="0" fontId="2" fillId="0" borderId="11" xfId="1" applyNumberFormat="1" applyFont="1" applyBorder="1" applyAlignment="1">
      <alignment horizontal="center" vertical="center"/>
    </xf>
    <xf numFmtId="0" fontId="2" fillId="0" borderId="11" xfId="1" applyNumberFormat="1" applyFont="1" applyBorder="1" applyAlignment="1">
      <alignment vertical="center"/>
    </xf>
    <xf numFmtId="0" fontId="3" fillId="0" borderId="12" xfId="1" applyNumberFormat="1" applyFont="1" applyBorder="1" applyAlignment="1">
      <alignment vertical="center"/>
    </xf>
    <xf numFmtId="0" fontId="2" fillId="0" borderId="12" xfId="1" applyNumberFormat="1" applyFont="1" applyBorder="1" applyAlignment="1">
      <alignment vertical="center"/>
    </xf>
    <xf numFmtId="0" fontId="2" fillId="0" borderId="13" xfId="1" applyNumberFormat="1" applyFont="1" applyBorder="1" applyAlignment="1">
      <alignment vertical="center"/>
    </xf>
    <xf numFmtId="0" fontId="6" fillId="0" borderId="5" xfId="1" applyNumberFormat="1" applyFont="1" applyBorder="1" applyAlignment="1">
      <alignment horizontal="center" vertical="center"/>
    </xf>
    <xf numFmtId="0" fontId="6" fillId="0" borderId="11" xfId="1" applyNumberFormat="1" applyFont="1" applyBorder="1" applyAlignment="1">
      <alignment vertical="center"/>
    </xf>
    <xf numFmtId="0" fontId="3" fillId="0" borderId="13" xfId="1" applyNumberFormat="1" applyFont="1" applyBorder="1" applyAlignment="1">
      <alignment vertical="center"/>
    </xf>
    <xf numFmtId="0" fontId="3" fillId="0" borderId="5" xfId="1" applyNumberFormat="1" applyFont="1" applyBorder="1" applyAlignment="1">
      <alignment horizontal="center" vertical="center"/>
    </xf>
    <xf numFmtId="0" fontId="3" fillId="0" borderId="5" xfId="1" applyNumberFormat="1" applyFont="1" applyBorder="1" applyAlignment="1">
      <alignment vertical="center" wrapText="1"/>
    </xf>
    <xf numFmtId="0" fontId="3" fillId="0" borderId="5" xfId="1" applyNumberFormat="1" applyFont="1" applyBorder="1" applyAlignment="1">
      <alignment horizontal="center" vertical="center" wrapText="1"/>
    </xf>
    <xf numFmtId="3" fontId="3" fillId="0" borderId="5" xfId="1" applyNumberFormat="1" applyFont="1" applyBorder="1" applyAlignment="1">
      <alignment horizontal="right" vertical="center"/>
    </xf>
    <xf numFmtId="0" fontId="3" fillId="0" borderId="5" xfId="1" applyNumberFormat="1" applyFont="1" applyBorder="1" applyAlignment="1">
      <alignment horizontal="right" vertical="center"/>
    </xf>
    <xf numFmtId="1" fontId="3" fillId="0" borderId="5" xfId="1" applyNumberFormat="1" applyFont="1" applyBorder="1" applyAlignment="1">
      <alignment horizontal="right" vertical="center"/>
    </xf>
    <xf numFmtId="0" fontId="2" fillId="0" borderId="5" xfId="1" applyNumberFormat="1" applyFont="1" applyBorder="1" applyAlignment="1">
      <alignment horizontal="right" vertical="center"/>
    </xf>
    <xf numFmtId="3" fontId="2" fillId="0" borderId="5" xfId="1" applyNumberFormat="1" applyFont="1" applyBorder="1" applyAlignment="1">
      <alignment horizontal="right" vertical="center"/>
    </xf>
    <xf numFmtId="1" fontId="2" fillId="0" borderId="5" xfId="1" applyNumberFormat="1" applyFont="1" applyBorder="1" applyAlignment="1">
      <alignment horizontal="right" vertical="center"/>
    </xf>
    <xf numFmtId="4" fontId="2" fillId="2" borderId="5" xfId="1" applyNumberFormat="1" applyFont="1" applyFill="1" applyBorder="1" applyAlignment="1">
      <alignment vertical="center"/>
    </xf>
    <xf numFmtId="3" fontId="2" fillId="2" borderId="5" xfId="1" applyNumberFormat="1" applyFont="1" applyFill="1" applyBorder="1" applyAlignment="1">
      <alignment horizontal="right" vertical="center"/>
    </xf>
    <xf numFmtId="0" fontId="2" fillId="2" borderId="5" xfId="1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10" fillId="0" borderId="0" xfId="1" applyNumberFormat="1" applyFont="1" applyFill="1" applyAlignment="1">
      <alignment horizontal="center" wrapText="1"/>
    </xf>
    <xf numFmtId="0" fontId="9" fillId="0" borderId="0" xfId="1" applyFont="1" applyFill="1" applyAlignment="1">
      <alignment horizontal="center" vertical="center"/>
    </xf>
    <xf numFmtId="0" fontId="7" fillId="0" borderId="0" xfId="1" applyNumberFormat="1" applyFont="1" applyFill="1" applyAlignment="1">
      <alignment horizontal="left" vertical="center" wrapText="1"/>
    </xf>
    <xf numFmtId="0" fontId="6" fillId="0" borderId="3" xfId="1" applyNumberFormat="1" applyFont="1" applyFill="1" applyBorder="1" applyAlignment="1">
      <alignment horizontal="right" vertical="center"/>
    </xf>
    <xf numFmtId="0" fontId="6" fillId="0" borderId="4" xfId="1" applyNumberFormat="1" applyFont="1" applyFill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right" vertical="center"/>
    </xf>
    <xf numFmtId="0" fontId="2" fillId="0" borderId="4" xfId="1" applyNumberFormat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right" vertical="center"/>
    </xf>
    <xf numFmtId="0" fontId="2" fillId="2" borderId="4" xfId="1" applyNumberFormat="1" applyFont="1" applyFill="1" applyBorder="1" applyAlignment="1">
      <alignment horizontal="center" vertical="center"/>
    </xf>
    <xf numFmtId="0" fontId="7" fillId="0" borderId="0" xfId="1" applyNumberFormat="1" applyFont="1" applyFill="1" applyAlignment="1">
      <alignment horizontal="center" vertical="center" wrapText="1"/>
    </xf>
    <xf numFmtId="0" fontId="7" fillId="0" borderId="0" xfId="1" applyNumberFormat="1" applyFont="1" applyFill="1" applyAlignment="1">
      <alignment horizontal="left" vertical="center"/>
    </xf>
    <xf numFmtId="0" fontId="4" fillId="0" borderId="0" xfId="1" applyNumberFormat="1" applyFont="1" applyFill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0" fontId="5" fillId="0" borderId="7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0" fontId="2" fillId="0" borderId="11" xfId="1" applyNumberFormat="1" applyFont="1" applyBorder="1" applyAlignment="1">
      <alignment horizontal="right" vertical="center"/>
    </xf>
    <xf numFmtId="0" fontId="2" fillId="0" borderId="13" xfId="1" applyNumberFormat="1" applyFont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left" vertical="center" wrapText="1"/>
    </xf>
    <xf numFmtId="0" fontId="3" fillId="0" borderId="0" xfId="1" applyNumberFormat="1" applyFont="1" applyFill="1" applyAlignment="1">
      <alignment horizontal="center" vertical="center" wrapText="1"/>
    </xf>
    <xf numFmtId="0" fontId="3" fillId="0" borderId="0" xfId="1" applyNumberFormat="1" applyFont="1" applyFill="1" applyAlignment="1">
      <alignment horizontal="left" vertical="center"/>
    </xf>
    <xf numFmtId="0" fontId="3" fillId="0" borderId="0" xfId="1" applyNumberFormat="1" applyFont="1" applyFill="1" applyBorder="1" applyAlignment="1">
      <alignment horizontal="left" vertical="center" wrapText="1"/>
    </xf>
    <xf numFmtId="0" fontId="2" fillId="0" borderId="0" xfId="1" applyNumberFormat="1" applyFont="1" applyFill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6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6" fillId="0" borderId="4" xfId="1" applyNumberFormat="1" applyFont="1" applyFill="1" applyBorder="1" applyAlignment="1">
      <alignment horizontal="right" vertical="center"/>
    </xf>
    <xf numFmtId="0" fontId="2" fillId="0" borderId="4" xfId="1" applyNumberFormat="1" applyFont="1" applyFill="1" applyBorder="1" applyAlignment="1">
      <alignment horizontal="right" vertical="center"/>
    </xf>
    <xf numFmtId="0" fontId="5" fillId="0" borderId="3" xfId="1" applyNumberFormat="1" applyFont="1" applyFill="1" applyBorder="1" applyAlignment="1">
      <alignment horizontal="center" vertical="center" wrapText="1"/>
    </xf>
    <xf numFmtId="0" fontId="5" fillId="0" borderId="4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6"/>
  <sheetViews>
    <sheetView view="pageBreakPreview" topLeftCell="A22" zoomScale="130" zoomScaleSheetLayoutView="130" workbookViewId="0">
      <selection activeCell="B39" sqref="B39"/>
    </sheetView>
  </sheetViews>
  <sheetFormatPr defaultRowHeight="15"/>
  <cols>
    <col min="1" max="1" width="7" style="66" customWidth="1"/>
    <col min="2" max="2" width="28.28515625" style="65" customWidth="1"/>
    <col min="3" max="3" width="9.140625" style="65"/>
    <col min="4" max="4" width="12.42578125" style="65" bestFit="1" customWidth="1"/>
    <col min="5" max="5" width="9.140625" style="65"/>
    <col min="6" max="6" width="11" style="65" customWidth="1"/>
    <col min="7" max="16384" width="9.140625" style="65"/>
  </cols>
  <sheetData>
    <row r="1" spans="1:11" s="76" customFormat="1" ht="15.75">
      <c r="A1" s="151" t="s">
        <v>0</v>
      </c>
      <c r="B1" s="151"/>
      <c r="C1" s="51"/>
      <c r="D1" s="51"/>
      <c r="E1" s="51"/>
      <c r="F1" s="51"/>
      <c r="G1" s="51"/>
      <c r="H1" s="52" t="s">
        <v>1</v>
      </c>
      <c r="I1" s="51"/>
      <c r="J1" s="51"/>
      <c r="K1" s="51"/>
    </row>
    <row r="2" spans="1:11" s="76" customFormat="1" ht="32.25" customHeight="1">
      <c r="A2" s="152" t="s">
        <v>42</v>
      </c>
      <c r="B2" s="152"/>
      <c r="C2" s="51"/>
      <c r="D2" s="51"/>
      <c r="E2" s="51"/>
      <c r="F2" s="51"/>
      <c r="G2" s="51"/>
      <c r="H2" s="159" t="s">
        <v>40</v>
      </c>
      <c r="I2" s="159"/>
      <c r="J2" s="159"/>
      <c r="K2" s="159"/>
    </row>
    <row r="3" spans="1:11" s="76" customFormat="1" ht="15.75">
      <c r="A3" s="42"/>
      <c r="B3" s="43" t="s">
        <v>38</v>
      </c>
      <c r="C3" s="51"/>
      <c r="D3" s="51"/>
      <c r="E3" s="51"/>
      <c r="F3" s="51"/>
      <c r="G3" s="51"/>
      <c r="H3" s="44"/>
      <c r="I3" s="45"/>
      <c r="J3" s="160" t="s">
        <v>41</v>
      </c>
      <c r="K3" s="160"/>
    </row>
    <row r="4" spans="1:11" s="76" customFormat="1" ht="15.75">
      <c r="A4" s="46"/>
      <c r="B4" s="47"/>
      <c r="C4" s="51"/>
      <c r="D4" s="51"/>
      <c r="E4" s="51"/>
      <c r="F4" s="51"/>
      <c r="G4" s="51"/>
      <c r="H4" s="48"/>
      <c r="I4" s="49"/>
      <c r="J4" s="82"/>
      <c r="K4" s="82"/>
    </row>
    <row r="5" spans="1:11" s="76" customFormat="1" ht="15" customHeight="1">
      <c r="A5" s="152" t="s">
        <v>2</v>
      </c>
      <c r="B5" s="152"/>
      <c r="C5" s="51"/>
      <c r="D5" s="51"/>
      <c r="E5" s="51"/>
      <c r="F5" s="51"/>
      <c r="G5" s="51"/>
      <c r="H5" s="159"/>
      <c r="I5" s="159"/>
      <c r="J5" s="51"/>
      <c r="K5" s="51"/>
    </row>
    <row r="6" spans="1:11" s="76" customFormat="1" ht="15.75">
      <c r="A6" s="42"/>
      <c r="B6" s="50" t="s">
        <v>39</v>
      </c>
      <c r="C6" s="51"/>
      <c r="D6" s="51"/>
      <c r="E6" s="51"/>
      <c r="F6" s="51"/>
      <c r="G6" s="51"/>
      <c r="H6" s="48"/>
      <c r="I6" s="49"/>
      <c r="J6" s="160"/>
      <c r="K6" s="160"/>
    </row>
    <row r="7" spans="1:11">
      <c r="A7" s="77"/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>
      <c r="A8" s="161" t="s">
        <v>107</v>
      </c>
      <c r="B8" s="161"/>
      <c r="C8" s="161"/>
      <c r="D8" s="161"/>
      <c r="E8" s="161"/>
      <c r="F8" s="161"/>
      <c r="G8" s="161"/>
      <c r="H8" s="161"/>
      <c r="I8" s="161"/>
      <c r="J8" s="161"/>
      <c r="K8" s="161"/>
    </row>
    <row r="9" spans="1:11">
      <c r="A9" s="77"/>
      <c r="B9" s="78"/>
      <c r="C9" s="78"/>
      <c r="D9" s="78"/>
      <c r="E9" s="78"/>
      <c r="F9" s="78"/>
      <c r="G9" s="78"/>
      <c r="H9" s="78"/>
      <c r="I9" s="78"/>
      <c r="J9" s="78"/>
      <c r="K9" s="78"/>
    </row>
    <row r="10" spans="1:11" ht="28.5" customHeight="1">
      <c r="A10" s="162" t="s">
        <v>3</v>
      </c>
      <c r="B10" s="162" t="s">
        <v>4</v>
      </c>
      <c r="C10" s="162" t="s">
        <v>5</v>
      </c>
      <c r="D10" s="23" t="s">
        <v>6</v>
      </c>
      <c r="E10" s="24"/>
      <c r="F10" s="164" t="s">
        <v>7</v>
      </c>
      <c r="G10" s="164"/>
      <c r="H10" s="23" t="s">
        <v>8</v>
      </c>
      <c r="I10" s="25"/>
      <c r="J10" s="25"/>
      <c r="K10" s="24"/>
    </row>
    <row r="11" spans="1:11" ht="66" customHeight="1">
      <c r="A11" s="163"/>
      <c r="B11" s="163"/>
      <c r="C11" s="163"/>
      <c r="D11" s="84" t="s">
        <v>9</v>
      </c>
      <c r="E11" s="84" t="s">
        <v>10</v>
      </c>
      <c r="F11" s="83" t="s">
        <v>11</v>
      </c>
      <c r="G11" s="83" t="s">
        <v>12</v>
      </c>
      <c r="H11" s="84" t="s">
        <v>13</v>
      </c>
      <c r="I11" s="84" t="s">
        <v>14</v>
      </c>
      <c r="J11" s="84" t="s">
        <v>15</v>
      </c>
      <c r="K11" s="84" t="s">
        <v>16</v>
      </c>
    </row>
    <row r="12" spans="1:11" customFormat="1">
      <c r="A12" s="129" t="s">
        <v>17</v>
      </c>
      <c r="B12" s="130" t="s">
        <v>131</v>
      </c>
      <c r="C12" s="131"/>
      <c r="D12" s="132"/>
      <c r="E12" s="132"/>
      <c r="F12" s="131"/>
      <c r="G12" s="131"/>
      <c r="H12" s="132"/>
      <c r="I12" s="132"/>
      <c r="J12" s="132"/>
      <c r="K12" s="133"/>
    </row>
    <row r="13" spans="1:11" customFormat="1">
      <c r="A13" s="134" t="s">
        <v>100</v>
      </c>
      <c r="B13" s="135" t="s">
        <v>132</v>
      </c>
      <c r="C13" s="131"/>
      <c r="D13" s="131"/>
      <c r="E13" s="131"/>
      <c r="F13" s="131"/>
      <c r="G13" s="131"/>
      <c r="H13" s="131"/>
      <c r="I13" s="131"/>
      <c r="J13" s="131"/>
      <c r="K13" s="136"/>
    </row>
    <row r="14" spans="1:11" customFormat="1" ht="28.5" customHeight="1">
      <c r="A14" s="137" t="s">
        <v>49</v>
      </c>
      <c r="B14" s="138" t="s">
        <v>133</v>
      </c>
      <c r="C14" s="139" t="s">
        <v>19</v>
      </c>
      <c r="D14" s="140">
        <v>90000</v>
      </c>
      <c r="E14" s="141"/>
      <c r="F14" s="140">
        <v>70000</v>
      </c>
      <c r="G14" s="141"/>
      <c r="H14" s="142">
        <v>320</v>
      </c>
      <c r="I14" s="141"/>
      <c r="J14" s="141">
        <v>0</v>
      </c>
      <c r="K14" s="141">
        <v>0</v>
      </c>
    </row>
    <row r="15" spans="1:11" customFormat="1">
      <c r="A15" s="165" t="s">
        <v>134</v>
      </c>
      <c r="B15" s="166"/>
      <c r="C15" s="143"/>
      <c r="D15" s="144">
        <f>D14</f>
        <v>90000</v>
      </c>
      <c r="E15" s="143"/>
      <c r="F15" s="144">
        <f>F14</f>
        <v>70000</v>
      </c>
      <c r="G15" s="143"/>
      <c r="H15" s="145">
        <f>H14</f>
        <v>320</v>
      </c>
      <c r="I15" s="143"/>
      <c r="J15" s="143">
        <v>0</v>
      </c>
      <c r="K15" s="143">
        <v>0</v>
      </c>
    </row>
    <row r="16" spans="1:11">
      <c r="A16" s="6" t="s">
        <v>18</v>
      </c>
      <c r="B16" s="79" t="s">
        <v>31</v>
      </c>
      <c r="C16" s="26"/>
      <c r="D16" s="32"/>
      <c r="E16" s="27"/>
      <c r="F16" s="33"/>
      <c r="G16" s="26"/>
      <c r="H16" s="27"/>
      <c r="I16" s="27"/>
      <c r="J16" s="27"/>
      <c r="K16" s="28"/>
    </row>
    <row r="17" spans="1:11">
      <c r="A17" s="9" t="s">
        <v>21</v>
      </c>
      <c r="B17" s="29" t="s">
        <v>22</v>
      </c>
      <c r="C17" s="26"/>
      <c r="D17" s="33"/>
      <c r="E17" s="26"/>
      <c r="F17" s="33"/>
      <c r="G17" s="26"/>
      <c r="H17" s="26"/>
      <c r="I17" s="26"/>
      <c r="J17" s="26"/>
      <c r="K17" s="30"/>
    </row>
    <row r="18" spans="1:11" ht="16.5" customHeight="1">
      <c r="A18" s="12">
        <v>1</v>
      </c>
      <c r="B18" s="31" t="s">
        <v>112</v>
      </c>
      <c r="C18" s="13" t="s">
        <v>19</v>
      </c>
      <c r="D18" s="14">
        <v>16000</v>
      </c>
      <c r="E18" s="15"/>
      <c r="F18" s="14">
        <v>0</v>
      </c>
      <c r="G18" s="14"/>
      <c r="H18" s="14">
        <v>24</v>
      </c>
      <c r="I18" s="14"/>
      <c r="J18" s="14">
        <v>12</v>
      </c>
      <c r="K18" s="15">
        <v>0</v>
      </c>
    </row>
    <row r="19" spans="1:11" ht="16.5" customHeight="1">
      <c r="A19" s="12">
        <v>2</v>
      </c>
      <c r="B19" s="31" t="s">
        <v>113</v>
      </c>
      <c r="C19" s="13" t="s">
        <v>19</v>
      </c>
      <c r="D19" s="14">
        <v>16000</v>
      </c>
      <c r="E19" s="15"/>
      <c r="F19" s="14">
        <v>0</v>
      </c>
      <c r="G19" s="14"/>
      <c r="H19" s="14">
        <v>24</v>
      </c>
      <c r="I19" s="14"/>
      <c r="J19" s="14">
        <v>12</v>
      </c>
      <c r="K19" s="15">
        <v>0</v>
      </c>
    </row>
    <row r="20" spans="1:11">
      <c r="A20" s="12">
        <v>3</v>
      </c>
      <c r="B20" s="31" t="s">
        <v>114</v>
      </c>
      <c r="C20" s="13" t="s">
        <v>19</v>
      </c>
      <c r="D20" s="14">
        <v>16000</v>
      </c>
      <c r="E20" s="15"/>
      <c r="F20" s="14">
        <v>0</v>
      </c>
      <c r="G20" s="14"/>
      <c r="H20" s="14">
        <v>24</v>
      </c>
      <c r="I20" s="14"/>
      <c r="J20" s="14">
        <v>12</v>
      </c>
      <c r="K20" s="15">
        <v>0</v>
      </c>
    </row>
    <row r="21" spans="1:11">
      <c r="A21" s="12">
        <v>4</v>
      </c>
      <c r="B21" s="31" t="s">
        <v>115</v>
      </c>
      <c r="C21" s="13" t="s">
        <v>19</v>
      </c>
      <c r="D21" s="14">
        <v>16000</v>
      </c>
      <c r="E21" s="15"/>
      <c r="F21" s="14">
        <v>0</v>
      </c>
      <c r="G21" s="14"/>
      <c r="H21" s="14">
        <v>24</v>
      </c>
      <c r="I21" s="14"/>
      <c r="J21" s="14">
        <v>12</v>
      </c>
      <c r="K21" s="15">
        <v>0</v>
      </c>
    </row>
    <row r="22" spans="1:11" ht="16.5" customHeight="1">
      <c r="A22" s="12">
        <v>5</v>
      </c>
      <c r="B22" s="31" t="s">
        <v>116</v>
      </c>
      <c r="C22" s="13" t="s">
        <v>19</v>
      </c>
      <c r="D22" s="14">
        <v>16000</v>
      </c>
      <c r="E22" s="15"/>
      <c r="F22" s="14">
        <v>0</v>
      </c>
      <c r="G22" s="14"/>
      <c r="H22" s="14">
        <v>24</v>
      </c>
      <c r="I22" s="14"/>
      <c r="J22" s="14">
        <v>12</v>
      </c>
      <c r="K22" s="15">
        <v>0</v>
      </c>
    </row>
    <row r="23" spans="1:11" ht="16.5" customHeight="1">
      <c r="A23" s="12">
        <v>6</v>
      </c>
      <c r="B23" s="31" t="s">
        <v>117</v>
      </c>
      <c r="C23" s="13" t="s">
        <v>19</v>
      </c>
      <c r="D23" s="14">
        <v>16000</v>
      </c>
      <c r="E23" s="15"/>
      <c r="F23" s="14">
        <v>0</v>
      </c>
      <c r="G23" s="14"/>
      <c r="H23" s="14">
        <v>24</v>
      </c>
      <c r="I23" s="14"/>
      <c r="J23" s="14">
        <v>12</v>
      </c>
      <c r="K23" s="15">
        <v>0</v>
      </c>
    </row>
    <row r="24" spans="1:11" ht="16.5" customHeight="1">
      <c r="A24" s="12">
        <v>7</v>
      </c>
      <c r="B24" s="31" t="s">
        <v>118</v>
      </c>
      <c r="C24" s="13" t="s">
        <v>19</v>
      </c>
      <c r="D24" s="14">
        <v>16000</v>
      </c>
      <c r="E24" s="15"/>
      <c r="F24" s="14">
        <v>0</v>
      </c>
      <c r="G24" s="14"/>
      <c r="H24" s="14">
        <v>24</v>
      </c>
      <c r="I24" s="14"/>
      <c r="J24" s="14">
        <v>12</v>
      </c>
      <c r="K24" s="15">
        <v>0</v>
      </c>
    </row>
    <row r="25" spans="1:11">
      <c r="A25" s="12">
        <v>8</v>
      </c>
      <c r="B25" s="31" t="s">
        <v>119</v>
      </c>
      <c r="C25" s="13" t="s">
        <v>19</v>
      </c>
      <c r="D25" s="14">
        <v>16000</v>
      </c>
      <c r="E25" s="15"/>
      <c r="F25" s="14">
        <v>0</v>
      </c>
      <c r="G25" s="14"/>
      <c r="H25" s="14">
        <v>24</v>
      </c>
      <c r="I25" s="14"/>
      <c r="J25" s="14">
        <v>12</v>
      </c>
      <c r="K25" s="15">
        <v>0</v>
      </c>
    </row>
    <row r="26" spans="1:11">
      <c r="A26" s="12">
        <v>9</v>
      </c>
      <c r="B26" s="31" t="s">
        <v>120</v>
      </c>
      <c r="C26" s="13" t="s">
        <v>19</v>
      </c>
      <c r="D26" s="14">
        <v>16000</v>
      </c>
      <c r="E26" s="15"/>
      <c r="F26" s="14">
        <v>0</v>
      </c>
      <c r="G26" s="14"/>
      <c r="H26" s="14">
        <v>24</v>
      </c>
      <c r="I26" s="14"/>
      <c r="J26" s="14">
        <v>12</v>
      </c>
      <c r="K26" s="15">
        <v>0</v>
      </c>
    </row>
    <row r="27" spans="1:11" ht="16.5" customHeight="1">
      <c r="A27" s="12">
        <v>10</v>
      </c>
      <c r="B27" s="31" t="s">
        <v>121</v>
      </c>
      <c r="C27" s="13" t="s">
        <v>19</v>
      </c>
      <c r="D27" s="14">
        <v>16000</v>
      </c>
      <c r="E27" s="15"/>
      <c r="F27" s="14">
        <v>0</v>
      </c>
      <c r="G27" s="14"/>
      <c r="H27" s="14">
        <v>24</v>
      </c>
      <c r="I27" s="14"/>
      <c r="J27" s="14">
        <v>12</v>
      </c>
      <c r="K27" s="15">
        <v>0</v>
      </c>
    </row>
    <row r="28" spans="1:11" ht="16.5" customHeight="1">
      <c r="A28" s="12">
        <v>11</v>
      </c>
      <c r="B28" s="31" t="s">
        <v>122</v>
      </c>
      <c r="C28" s="13" t="s">
        <v>19</v>
      </c>
      <c r="D28" s="14">
        <v>16000</v>
      </c>
      <c r="E28" s="15"/>
      <c r="F28" s="14">
        <v>0</v>
      </c>
      <c r="G28" s="14"/>
      <c r="H28" s="14">
        <v>24</v>
      </c>
      <c r="I28" s="14"/>
      <c r="J28" s="14">
        <v>12</v>
      </c>
      <c r="K28" s="15">
        <v>0</v>
      </c>
    </row>
    <row r="29" spans="1:11">
      <c r="A29" s="12">
        <v>12</v>
      </c>
      <c r="B29" s="31" t="s">
        <v>123</v>
      </c>
      <c r="C29" s="13" t="s">
        <v>19</v>
      </c>
      <c r="D29" s="14">
        <v>16000</v>
      </c>
      <c r="E29" s="15"/>
      <c r="F29" s="14">
        <v>0</v>
      </c>
      <c r="G29" s="14"/>
      <c r="H29" s="14">
        <v>24</v>
      </c>
      <c r="I29" s="14"/>
      <c r="J29" s="14">
        <v>12</v>
      </c>
      <c r="K29" s="15">
        <v>0</v>
      </c>
    </row>
    <row r="30" spans="1:11">
      <c r="A30" s="12">
        <v>13</v>
      </c>
      <c r="B30" s="31" t="s">
        <v>124</v>
      </c>
      <c r="C30" s="13" t="s">
        <v>19</v>
      </c>
      <c r="D30" s="14">
        <v>16000</v>
      </c>
      <c r="E30" s="15"/>
      <c r="F30" s="14">
        <v>0</v>
      </c>
      <c r="G30" s="14"/>
      <c r="H30" s="14">
        <v>24</v>
      </c>
      <c r="I30" s="14"/>
      <c r="J30" s="14">
        <v>12</v>
      </c>
      <c r="K30" s="15">
        <v>0</v>
      </c>
    </row>
    <row r="31" spans="1:11">
      <c r="A31" s="153" t="s">
        <v>20</v>
      </c>
      <c r="B31" s="154"/>
      <c r="C31" s="9" t="s">
        <v>17</v>
      </c>
      <c r="D31" s="20">
        <f>SUM(D18:D30)</f>
        <v>208000</v>
      </c>
      <c r="E31" s="21"/>
      <c r="F31" s="20">
        <f>SUM(F18:F30)</f>
        <v>0</v>
      </c>
      <c r="G31" s="20"/>
      <c r="H31" s="20">
        <f>SUM(H18:H30)</f>
        <v>312</v>
      </c>
      <c r="I31" s="20"/>
      <c r="J31" s="20">
        <f>SUM(J18:J30)</f>
        <v>156</v>
      </c>
      <c r="K31" s="20">
        <f>SUM(K18:K30)</f>
        <v>0</v>
      </c>
    </row>
    <row r="32" spans="1:11">
      <c r="A32" s="9" t="s">
        <v>23</v>
      </c>
      <c r="B32" s="29" t="s">
        <v>59</v>
      </c>
      <c r="C32" s="26"/>
      <c r="D32" s="33"/>
      <c r="E32" s="26"/>
      <c r="F32" s="33"/>
      <c r="G32" s="33"/>
      <c r="H32" s="33"/>
      <c r="I32" s="33"/>
      <c r="J32" s="33"/>
      <c r="K32" s="30"/>
    </row>
    <row r="33" spans="1:11" ht="24">
      <c r="A33" s="12">
        <v>1</v>
      </c>
      <c r="B33" s="31" t="s">
        <v>60</v>
      </c>
      <c r="C33" s="13" t="s">
        <v>19</v>
      </c>
      <c r="D33" s="14">
        <v>61000</v>
      </c>
      <c r="E33" s="15"/>
      <c r="F33" s="14">
        <v>20000</v>
      </c>
      <c r="G33" s="14"/>
      <c r="H33" s="14">
        <v>52</v>
      </c>
      <c r="I33" s="14"/>
      <c r="J33" s="14">
        <v>65.180000000000007</v>
      </c>
      <c r="K33" s="39">
        <v>50.22</v>
      </c>
    </row>
    <row r="34" spans="1:11">
      <c r="A34" s="153" t="s">
        <v>20</v>
      </c>
      <c r="B34" s="154"/>
      <c r="C34" s="9" t="s">
        <v>17</v>
      </c>
      <c r="D34" s="20">
        <f>D33</f>
        <v>61000</v>
      </c>
      <c r="E34" s="21"/>
      <c r="F34" s="20">
        <f>F33</f>
        <v>20000</v>
      </c>
      <c r="G34" s="20"/>
      <c r="H34" s="20">
        <f>H33</f>
        <v>52</v>
      </c>
      <c r="I34" s="20"/>
      <c r="J34" s="20">
        <f>SUM(J33:J33)</f>
        <v>65.180000000000007</v>
      </c>
      <c r="K34" s="64">
        <f>SUM(K33:K33)</f>
        <v>50.22</v>
      </c>
    </row>
    <row r="35" spans="1:11">
      <c r="A35" s="9" t="s">
        <v>24</v>
      </c>
      <c r="B35" s="29" t="s">
        <v>26</v>
      </c>
      <c r="C35" s="26"/>
      <c r="D35" s="33"/>
      <c r="E35" s="26"/>
      <c r="F35" s="33"/>
      <c r="G35" s="33"/>
      <c r="H35" s="33"/>
      <c r="I35" s="33"/>
      <c r="J35" s="33"/>
      <c r="K35" s="30"/>
    </row>
    <row r="36" spans="1:11" ht="16.5" customHeight="1">
      <c r="A36" s="12">
        <v>1</v>
      </c>
      <c r="B36" s="31" t="s">
        <v>125</v>
      </c>
      <c r="C36" s="13" t="s">
        <v>19</v>
      </c>
      <c r="D36" s="14">
        <v>29200</v>
      </c>
      <c r="E36" s="15"/>
      <c r="F36" s="14">
        <v>0</v>
      </c>
      <c r="G36" s="14"/>
      <c r="H36" s="14">
        <v>48</v>
      </c>
      <c r="I36" s="14"/>
      <c r="J36" s="14">
        <v>8</v>
      </c>
      <c r="K36" s="15">
        <v>0</v>
      </c>
    </row>
    <row r="37" spans="1:11" ht="16.5" customHeight="1">
      <c r="A37" s="12">
        <v>2</v>
      </c>
      <c r="B37" s="31" t="s">
        <v>126</v>
      </c>
      <c r="C37" s="13" t="s">
        <v>19</v>
      </c>
      <c r="D37" s="14">
        <v>29200</v>
      </c>
      <c r="E37" s="15"/>
      <c r="F37" s="14">
        <v>0</v>
      </c>
      <c r="G37" s="14"/>
      <c r="H37" s="14">
        <v>48</v>
      </c>
      <c r="I37" s="14"/>
      <c r="J37" s="14">
        <v>8</v>
      </c>
      <c r="K37" s="15">
        <v>0</v>
      </c>
    </row>
    <row r="38" spans="1:11" ht="16.5" customHeight="1">
      <c r="A38" s="12">
        <v>3</v>
      </c>
      <c r="B38" s="31" t="s">
        <v>127</v>
      </c>
      <c r="C38" s="13" t="s">
        <v>19</v>
      </c>
      <c r="D38" s="14">
        <v>29200</v>
      </c>
      <c r="E38" s="15"/>
      <c r="F38" s="14">
        <v>0</v>
      </c>
      <c r="G38" s="14"/>
      <c r="H38" s="14">
        <v>48</v>
      </c>
      <c r="I38" s="14"/>
      <c r="J38" s="14">
        <v>8</v>
      </c>
      <c r="K38" s="15">
        <v>0</v>
      </c>
    </row>
    <row r="39" spans="1:11" ht="16.5" customHeight="1">
      <c r="A39" s="12">
        <v>4</v>
      </c>
      <c r="B39" s="31" t="s">
        <v>128</v>
      </c>
      <c r="C39" s="13" t="s">
        <v>19</v>
      </c>
      <c r="D39" s="14">
        <v>29200</v>
      </c>
      <c r="E39" s="15"/>
      <c r="F39" s="14">
        <v>0</v>
      </c>
      <c r="G39" s="14"/>
      <c r="H39" s="14">
        <v>48</v>
      </c>
      <c r="I39" s="14"/>
      <c r="J39" s="14">
        <v>8</v>
      </c>
      <c r="K39" s="15">
        <v>0</v>
      </c>
    </row>
    <row r="40" spans="1:11" ht="16.5" customHeight="1">
      <c r="A40" s="12">
        <v>5</v>
      </c>
      <c r="B40" s="31" t="s">
        <v>129</v>
      </c>
      <c r="C40" s="13" t="s">
        <v>19</v>
      </c>
      <c r="D40" s="14">
        <v>29200</v>
      </c>
      <c r="E40" s="15"/>
      <c r="F40" s="14">
        <v>0</v>
      </c>
      <c r="G40" s="14"/>
      <c r="H40" s="14">
        <v>48</v>
      </c>
      <c r="I40" s="14"/>
      <c r="J40" s="14">
        <v>8</v>
      </c>
      <c r="K40" s="15">
        <v>0</v>
      </c>
    </row>
    <row r="41" spans="1:11">
      <c r="A41" s="153" t="s">
        <v>20</v>
      </c>
      <c r="B41" s="154"/>
      <c r="C41" s="9">
        <v>5</v>
      </c>
      <c r="D41" s="20">
        <f>SUM(D36:D40)</f>
        <v>146000</v>
      </c>
      <c r="E41" s="21"/>
      <c r="F41" s="20">
        <f>SUM(F36:F40)</f>
        <v>0</v>
      </c>
      <c r="G41" s="20"/>
      <c r="H41" s="20">
        <f>SUM(H36:H40)</f>
        <v>240</v>
      </c>
      <c r="I41" s="20"/>
      <c r="J41" s="20">
        <f>SUM(J36:J40)</f>
        <v>40</v>
      </c>
      <c r="K41" s="20">
        <f>SUM(K36:K40)</f>
        <v>0</v>
      </c>
    </row>
    <row r="42" spans="1:11">
      <c r="A42" s="155" t="s">
        <v>27</v>
      </c>
      <c r="B42" s="156"/>
      <c r="C42" s="34"/>
      <c r="D42" s="16">
        <f>D41+D34+D31</f>
        <v>415000</v>
      </c>
      <c r="E42" s="17"/>
      <c r="F42" s="16">
        <f>F41+F34+F31</f>
        <v>20000</v>
      </c>
      <c r="G42" s="16"/>
      <c r="H42" s="16">
        <f>H41+H34+H31</f>
        <v>604</v>
      </c>
      <c r="I42" s="16"/>
      <c r="J42" s="16">
        <f>J41+J34+J31</f>
        <v>261.18</v>
      </c>
      <c r="K42" s="16">
        <f>K41+K34+K31</f>
        <v>50.22</v>
      </c>
    </row>
    <row r="43" spans="1:11">
      <c r="A43" s="157" t="s">
        <v>135</v>
      </c>
      <c r="B43" s="158"/>
      <c r="C43" s="146"/>
      <c r="D43" s="147">
        <f>D42+D15</f>
        <v>505000</v>
      </c>
      <c r="E43" s="148"/>
      <c r="F43" s="147">
        <f>F42+F15</f>
        <v>90000</v>
      </c>
      <c r="G43" s="147"/>
      <c r="H43" s="147">
        <f>H42+H15</f>
        <v>924</v>
      </c>
      <c r="I43" s="147"/>
      <c r="J43" s="147">
        <f>J42+J15</f>
        <v>261.18</v>
      </c>
      <c r="K43" s="147">
        <f>K42+K15</f>
        <v>50.22</v>
      </c>
    </row>
    <row r="44" spans="1:11">
      <c r="A44" s="9">
        <v>5</v>
      </c>
      <c r="B44" s="29" t="s">
        <v>64</v>
      </c>
      <c r="C44" s="26"/>
      <c r="D44" s="33"/>
      <c r="E44" s="26"/>
      <c r="F44" s="33"/>
      <c r="G44" s="26"/>
      <c r="H44" s="26"/>
      <c r="I44" s="26"/>
      <c r="J44" s="26"/>
      <c r="K44" s="30"/>
    </row>
    <row r="45" spans="1:11" ht="212.25" customHeight="1">
      <c r="A45" s="12">
        <v>2</v>
      </c>
      <c r="B45" s="31" t="s">
        <v>93</v>
      </c>
      <c r="C45" s="13" t="s">
        <v>53</v>
      </c>
      <c r="D45" s="97">
        <v>18293.28</v>
      </c>
      <c r="E45" s="98"/>
      <c r="F45" s="97">
        <v>10974.82</v>
      </c>
      <c r="G45" s="99"/>
      <c r="H45" s="99">
        <v>16</v>
      </c>
      <c r="I45" s="99"/>
      <c r="J45" s="99">
        <v>16</v>
      </c>
      <c r="K45" s="99">
        <v>0.45</v>
      </c>
    </row>
    <row r="46" spans="1:11" ht="128.25" customHeight="1">
      <c r="A46" s="12">
        <v>3</v>
      </c>
      <c r="B46" s="31" t="s">
        <v>92</v>
      </c>
      <c r="C46" s="13" t="s">
        <v>53</v>
      </c>
      <c r="D46" s="97">
        <v>18293.28</v>
      </c>
      <c r="E46" s="98"/>
      <c r="F46" s="97">
        <v>10974.82</v>
      </c>
      <c r="G46" s="99"/>
      <c r="H46" s="99">
        <v>16</v>
      </c>
      <c r="I46" s="99"/>
      <c r="J46" s="99">
        <v>16</v>
      </c>
      <c r="K46" s="99">
        <v>0.45</v>
      </c>
    </row>
    <row r="47" spans="1:11">
      <c r="A47" s="153" t="s">
        <v>20</v>
      </c>
      <c r="B47" s="154"/>
      <c r="C47" s="9" t="s">
        <v>17</v>
      </c>
      <c r="D47" s="20">
        <f>D46+D45</f>
        <v>36586.559999999998</v>
      </c>
      <c r="E47" s="21"/>
      <c r="F47" s="20">
        <f>F46+F45</f>
        <v>21949.64</v>
      </c>
      <c r="G47" s="21"/>
      <c r="H47" s="20">
        <f>H46+H45</f>
        <v>32</v>
      </c>
      <c r="I47" s="21"/>
      <c r="J47" s="20">
        <f>J46+J45</f>
        <v>32</v>
      </c>
      <c r="K47" s="20">
        <f>K46+K45</f>
        <v>0.9</v>
      </c>
    </row>
    <row r="48" spans="1:11">
      <c r="A48" s="9">
        <v>6</v>
      </c>
      <c r="B48" s="29" t="s">
        <v>50</v>
      </c>
      <c r="C48" s="26"/>
      <c r="D48" s="33"/>
      <c r="E48" s="26"/>
      <c r="F48" s="33"/>
      <c r="G48" s="26"/>
      <c r="H48" s="26"/>
      <c r="I48" s="26"/>
      <c r="J48" s="26"/>
      <c r="K48" s="30"/>
    </row>
    <row r="49" spans="1:11" ht="26.25" customHeight="1">
      <c r="A49" s="12">
        <v>1</v>
      </c>
      <c r="B49" s="31" t="s">
        <v>54</v>
      </c>
      <c r="C49" s="13" t="s">
        <v>53</v>
      </c>
      <c r="D49" s="14"/>
      <c r="E49" s="15"/>
      <c r="F49" s="14"/>
      <c r="G49" s="19"/>
      <c r="H49" s="19">
        <v>159</v>
      </c>
      <c r="I49" s="19"/>
      <c r="J49" s="19">
        <v>159</v>
      </c>
      <c r="K49" s="19">
        <v>0</v>
      </c>
    </row>
    <row r="50" spans="1:11" ht="26.25" customHeight="1">
      <c r="A50" s="12">
        <v>2</v>
      </c>
      <c r="B50" s="31" t="s">
        <v>61</v>
      </c>
      <c r="C50" s="13" t="s">
        <v>53</v>
      </c>
      <c r="D50" s="14"/>
      <c r="E50" s="15"/>
      <c r="F50" s="14"/>
      <c r="G50" s="19"/>
      <c r="H50" s="19">
        <v>159</v>
      </c>
      <c r="I50" s="19"/>
      <c r="J50" s="19">
        <v>159</v>
      </c>
      <c r="K50" s="19">
        <v>0</v>
      </c>
    </row>
    <row r="51" spans="1:11" ht="26.25" customHeight="1">
      <c r="A51" s="12">
        <v>3</v>
      </c>
      <c r="B51" s="31" t="s">
        <v>55</v>
      </c>
      <c r="C51" s="13" t="s">
        <v>53</v>
      </c>
      <c r="D51" s="14"/>
      <c r="E51" s="15"/>
      <c r="F51" s="14"/>
      <c r="G51" s="19"/>
      <c r="H51" s="19">
        <v>159</v>
      </c>
      <c r="I51" s="19"/>
      <c r="J51" s="19"/>
      <c r="K51" s="19"/>
    </row>
    <row r="52" spans="1:11" ht="26.25" customHeight="1">
      <c r="A52" s="12">
        <v>4</v>
      </c>
      <c r="B52" s="31" t="s">
        <v>65</v>
      </c>
      <c r="C52" s="13" t="s">
        <v>53</v>
      </c>
      <c r="D52" s="14"/>
      <c r="E52" s="15"/>
      <c r="F52" s="14"/>
      <c r="G52" s="19"/>
      <c r="H52" s="19">
        <v>318</v>
      </c>
      <c r="I52" s="19"/>
      <c r="J52" s="19"/>
      <c r="K52" s="19"/>
    </row>
    <row r="53" spans="1:11">
      <c r="A53" s="153" t="s">
        <v>20</v>
      </c>
      <c r="B53" s="154"/>
      <c r="C53" s="9" t="s">
        <v>17</v>
      </c>
      <c r="D53" s="20"/>
      <c r="E53" s="21"/>
      <c r="F53" s="20"/>
      <c r="G53" s="21"/>
      <c r="H53" s="20">
        <f>SUM(H49:H52)</f>
        <v>795</v>
      </c>
      <c r="I53" s="21"/>
      <c r="J53" s="20">
        <f>SUM(J49:J52)</f>
        <v>318</v>
      </c>
      <c r="K53" s="20">
        <f>SUM(K49:K52)</f>
        <v>0</v>
      </c>
    </row>
    <row r="54" spans="1:11">
      <c r="A54" s="9">
        <v>7</v>
      </c>
      <c r="B54" s="29" t="s">
        <v>57</v>
      </c>
      <c r="C54" s="26"/>
      <c r="D54" s="33"/>
      <c r="E54" s="26"/>
      <c r="F54" s="33"/>
      <c r="G54" s="26"/>
      <c r="H54" s="26"/>
      <c r="I54" s="26"/>
      <c r="J54" s="26"/>
      <c r="K54" s="30"/>
    </row>
    <row r="55" spans="1:11" ht="26.25" customHeight="1">
      <c r="A55" s="12">
        <v>1</v>
      </c>
      <c r="B55" s="31" t="s">
        <v>58</v>
      </c>
      <c r="C55" s="13" t="s">
        <v>53</v>
      </c>
      <c r="D55" s="14"/>
      <c r="E55" s="15"/>
      <c r="F55" s="14"/>
      <c r="G55" s="19"/>
      <c r="H55" s="19">
        <v>159</v>
      </c>
      <c r="I55" s="19"/>
      <c r="J55" s="19"/>
      <c r="K55" s="19"/>
    </row>
    <row r="56" spans="1:11">
      <c r="A56" s="153" t="s">
        <v>20</v>
      </c>
      <c r="B56" s="154"/>
      <c r="C56" s="9" t="s">
        <v>17</v>
      </c>
      <c r="D56" s="20">
        <f t="shared" ref="D56" si="0">SUM(A56:C56)</f>
        <v>0</v>
      </c>
      <c r="E56" s="21"/>
      <c r="F56" s="20"/>
      <c r="G56" s="21"/>
      <c r="H56" s="20">
        <f>SUM(H55:H55)</f>
        <v>159</v>
      </c>
      <c r="I56" s="21"/>
      <c r="J56" s="20">
        <f>SUM(J55:J55)</f>
        <v>0</v>
      </c>
      <c r="K56" s="20">
        <f>SUM(K55:K55)</f>
        <v>0</v>
      </c>
    </row>
    <row r="57" spans="1:11">
      <c r="A57" s="155" t="s">
        <v>33</v>
      </c>
      <c r="B57" s="156"/>
      <c r="C57" s="34"/>
      <c r="D57" s="35">
        <f>D56+D53+D47+D42</f>
        <v>451586.56</v>
      </c>
      <c r="E57" s="17"/>
      <c r="F57" s="35">
        <f>F56+F53+F47+F42</f>
        <v>41949.64</v>
      </c>
      <c r="G57" s="17"/>
      <c r="H57" s="35">
        <f>H56+H53+H47+H42</f>
        <v>1590</v>
      </c>
      <c r="I57" s="17"/>
      <c r="J57" s="35">
        <f>J56+J53+J47+J42</f>
        <v>611.18000000000006</v>
      </c>
      <c r="K57" s="35">
        <f>K56+K53+K47+K42</f>
        <v>51.12</v>
      </c>
    </row>
    <row r="58" spans="1:11">
      <c r="A58" s="77"/>
      <c r="B58" s="78"/>
      <c r="C58" s="78"/>
      <c r="D58" s="78"/>
      <c r="E58" s="78"/>
      <c r="F58" s="78"/>
      <c r="G58" s="78"/>
      <c r="H58" s="78"/>
      <c r="I58" s="78"/>
      <c r="J58" s="78"/>
      <c r="K58" s="78"/>
    </row>
    <row r="59" spans="1:11" s="80" customFormat="1" ht="18">
      <c r="A59" s="36"/>
      <c r="B59" s="37" t="s">
        <v>37</v>
      </c>
      <c r="C59" s="37"/>
      <c r="D59" s="37"/>
      <c r="E59" s="37"/>
      <c r="F59" s="37"/>
      <c r="G59" s="37"/>
      <c r="H59" s="37"/>
      <c r="I59" s="37"/>
      <c r="J59" s="37"/>
      <c r="K59" s="37"/>
    </row>
    <row r="60" spans="1:11" s="80" customFormat="1" ht="15" customHeight="1">
      <c r="A60" s="150" t="s">
        <v>25</v>
      </c>
      <c r="B60" s="150"/>
      <c r="D60" s="38" t="s">
        <v>28</v>
      </c>
      <c r="E60" s="37"/>
      <c r="F60" s="37"/>
      <c r="H60" s="37"/>
      <c r="I60" s="37"/>
      <c r="J60" s="37"/>
      <c r="K60" s="37"/>
    </row>
    <row r="61" spans="1:11" s="80" customFormat="1" ht="18">
      <c r="A61" s="36"/>
      <c r="B61" s="37"/>
      <c r="C61" s="37"/>
      <c r="D61" s="37"/>
      <c r="E61" s="37"/>
      <c r="F61" s="37"/>
      <c r="H61" s="37"/>
      <c r="I61" s="37"/>
      <c r="J61" s="37"/>
      <c r="K61" s="37"/>
    </row>
    <row r="62" spans="1:11" s="80" customFormat="1" ht="18">
      <c r="A62" s="81"/>
      <c r="B62" s="80" t="s">
        <v>29</v>
      </c>
      <c r="D62" s="80" t="s">
        <v>30</v>
      </c>
    </row>
    <row r="64" spans="1:11" ht="18.75">
      <c r="B64" s="67" t="s">
        <v>130</v>
      </c>
    </row>
    <row r="65" spans="2:2" ht="18.75">
      <c r="B65" s="67"/>
    </row>
    <row r="66" spans="2:2" ht="18.75">
      <c r="B66" s="67" t="s">
        <v>106</v>
      </c>
    </row>
  </sheetData>
  <mergeCells count="23">
    <mergeCell ref="H5:I5"/>
    <mergeCell ref="A31:B31"/>
    <mergeCell ref="H2:K2"/>
    <mergeCell ref="J3:K3"/>
    <mergeCell ref="A8:K8"/>
    <mergeCell ref="A10:A11"/>
    <mergeCell ref="B10:B11"/>
    <mergeCell ref="C10:C11"/>
    <mergeCell ref="F10:G10"/>
    <mergeCell ref="J6:K6"/>
    <mergeCell ref="A15:B15"/>
    <mergeCell ref="A60:B60"/>
    <mergeCell ref="A1:B1"/>
    <mergeCell ref="A2:B2"/>
    <mergeCell ref="A34:B34"/>
    <mergeCell ref="A41:B41"/>
    <mergeCell ref="A42:B42"/>
    <mergeCell ref="A5:B5"/>
    <mergeCell ref="A57:B57"/>
    <mergeCell ref="A47:B47"/>
    <mergeCell ref="A53:B53"/>
    <mergeCell ref="A56:B56"/>
    <mergeCell ref="A43:B43"/>
  </mergeCells>
  <pageMargins left="0.27559055118110237" right="0.23622047244094491" top="0.27559055118110237" bottom="0.31496062992125984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16"/>
  <sheetViews>
    <sheetView tabSelected="1" view="pageBreakPreview" topLeftCell="A102" zoomScale="85" zoomScaleSheetLayoutView="85" workbookViewId="0">
      <selection activeCell="A100" sqref="A100:A104"/>
    </sheetView>
  </sheetViews>
  <sheetFormatPr defaultRowHeight="12"/>
  <cols>
    <col min="1" max="1" width="7" style="60" customWidth="1"/>
    <col min="2" max="2" width="28.28515625" style="58" customWidth="1"/>
    <col min="3" max="3" width="9.140625" style="60"/>
    <col min="4" max="4" width="12.42578125" style="61" bestFit="1" customWidth="1"/>
    <col min="5" max="5" width="9.140625" style="61"/>
    <col min="6" max="6" width="10.42578125" style="61" customWidth="1"/>
    <col min="7" max="9" width="9.140625" style="61"/>
    <col min="10" max="10" width="9.85546875" style="61" bestFit="1" customWidth="1"/>
    <col min="11" max="11" width="9.140625" style="61"/>
    <col min="12" max="13" width="9.140625" style="40"/>
    <col min="14" max="14" width="9.140625" style="41"/>
    <col min="15" max="16384" width="9.140625" style="40"/>
  </cols>
  <sheetData>
    <row r="1" spans="1:14" ht="21" customHeight="1">
      <c r="A1" s="167" t="s">
        <v>0</v>
      </c>
      <c r="B1" s="167"/>
      <c r="C1" s="86"/>
      <c r="D1" s="86"/>
      <c r="E1" s="86"/>
      <c r="F1" s="86"/>
      <c r="G1" s="86"/>
      <c r="H1" s="87" t="s">
        <v>1</v>
      </c>
      <c r="I1" s="86"/>
      <c r="J1" s="86"/>
      <c r="K1" s="86"/>
      <c r="N1" s="40"/>
    </row>
    <row r="2" spans="1:14" ht="21" customHeight="1">
      <c r="A2" s="168" t="s">
        <v>42</v>
      </c>
      <c r="B2" s="168"/>
      <c r="C2" s="86"/>
      <c r="D2" s="86"/>
      <c r="E2" s="86"/>
      <c r="F2" s="86"/>
      <c r="G2" s="86"/>
      <c r="H2" s="169" t="s">
        <v>40</v>
      </c>
      <c r="I2" s="169"/>
      <c r="J2" s="169"/>
      <c r="K2" s="169"/>
      <c r="N2" s="40"/>
    </row>
    <row r="3" spans="1:14" ht="21" customHeight="1">
      <c r="A3" s="88"/>
      <c r="B3" s="89" t="s">
        <v>38</v>
      </c>
      <c r="C3" s="86"/>
      <c r="D3" s="86"/>
      <c r="E3" s="86"/>
      <c r="F3" s="86"/>
      <c r="G3" s="86"/>
      <c r="H3" s="90"/>
      <c r="I3" s="90"/>
      <c r="J3" s="170" t="s">
        <v>41</v>
      </c>
      <c r="K3" s="170"/>
      <c r="N3" s="40"/>
    </row>
    <row r="4" spans="1:14" ht="21" customHeight="1">
      <c r="A4" s="91"/>
      <c r="B4" s="92"/>
      <c r="C4" s="86"/>
      <c r="D4" s="86"/>
      <c r="E4" s="86"/>
      <c r="F4" s="86"/>
      <c r="G4" s="86"/>
      <c r="H4" s="93"/>
      <c r="I4" s="93"/>
      <c r="J4" s="125"/>
      <c r="K4" s="125"/>
      <c r="N4" s="40"/>
    </row>
    <row r="5" spans="1:14" ht="21" customHeight="1">
      <c r="A5" s="168" t="s">
        <v>2</v>
      </c>
      <c r="B5" s="168"/>
      <c r="C5" s="86"/>
      <c r="D5" s="86"/>
      <c r="E5" s="86"/>
      <c r="F5" s="86"/>
      <c r="G5" s="86"/>
      <c r="H5" s="169"/>
      <c r="I5" s="169"/>
      <c r="J5" s="86"/>
      <c r="K5" s="86"/>
      <c r="N5" s="40"/>
    </row>
    <row r="6" spans="1:14" ht="21" customHeight="1">
      <c r="A6" s="88"/>
      <c r="B6" s="94" t="s">
        <v>39</v>
      </c>
      <c r="C6" s="86"/>
      <c r="D6" s="86"/>
      <c r="E6" s="86"/>
      <c r="F6" s="86"/>
      <c r="G6" s="86"/>
      <c r="H6" s="93"/>
      <c r="I6" s="93"/>
      <c r="J6" s="170"/>
      <c r="K6" s="170"/>
      <c r="N6" s="40"/>
    </row>
    <row r="7" spans="1:14" ht="15" customHeight="1">
      <c r="A7" s="171"/>
      <c r="B7" s="171"/>
      <c r="C7" s="3"/>
      <c r="D7" s="4"/>
      <c r="E7" s="4"/>
      <c r="F7" s="4"/>
      <c r="G7" s="4"/>
      <c r="H7" s="4"/>
      <c r="I7" s="4"/>
      <c r="J7" s="4"/>
      <c r="K7" s="4"/>
    </row>
    <row r="8" spans="1:14">
      <c r="A8" s="91"/>
      <c r="B8" s="95"/>
      <c r="C8" s="3"/>
      <c r="D8" s="4"/>
      <c r="E8" s="4"/>
      <c r="F8" s="4"/>
      <c r="G8" s="4"/>
      <c r="H8" s="4"/>
      <c r="I8" s="4"/>
      <c r="J8" s="4"/>
      <c r="K8" s="4"/>
    </row>
    <row r="9" spans="1:14">
      <c r="A9" s="1"/>
      <c r="B9" s="2"/>
      <c r="C9" s="3"/>
      <c r="D9" s="4"/>
      <c r="E9" s="4"/>
      <c r="F9" s="4"/>
      <c r="G9" s="4"/>
      <c r="H9" s="4"/>
      <c r="I9" s="4"/>
      <c r="J9" s="4"/>
      <c r="K9" s="4"/>
    </row>
    <row r="10" spans="1:14">
      <c r="A10" s="172" t="s">
        <v>108</v>
      </c>
      <c r="B10" s="172"/>
      <c r="C10" s="172"/>
      <c r="D10" s="172"/>
      <c r="E10" s="172"/>
      <c r="F10" s="172"/>
      <c r="G10" s="172"/>
      <c r="H10" s="172"/>
      <c r="I10" s="172"/>
      <c r="J10" s="172"/>
      <c r="K10" s="172"/>
    </row>
    <row r="11" spans="1:14">
      <c r="A11" s="3"/>
      <c r="B11" s="5"/>
      <c r="C11" s="3"/>
      <c r="D11" s="4"/>
      <c r="E11" s="4"/>
      <c r="F11" s="4"/>
      <c r="G11" s="4"/>
      <c r="H11" s="4"/>
      <c r="I11" s="4"/>
      <c r="J11" s="4"/>
      <c r="K11" s="4"/>
    </row>
    <row r="12" spans="1:14" ht="29.25" customHeight="1">
      <c r="A12" s="173" t="s">
        <v>3</v>
      </c>
      <c r="B12" s="173" t="s">
        <v>4</v>
      </c>
      <c r="C12" s="173" t="s">
        <v>5</v>
      </c>
      <c r="D12" s="176" t="s">
        <v>6</v>
      </c>
      <c r="E12" s="178"/>
      <c r="F12" s="175" t="s">
        <v>7</v>
      </c>
      <c r="G12" s="175"/>
      <c r="H12" s="176" t="s">
        <v>8</v>
      </c>
      <c r="I12" s="177"/>
      <c r="J12" s="177"/>
      <c r="K12" s="178"/>
    </row>
    <row r="13" spans="1:14" ht="84">
      <c r="A13" s="174"/>
      <c r="B13" s="174"/>
      <c r="C13" s="174"/>
      <c r="D13" s="127" t="s">
        <v>9</v>
      </c>
      <c r="E13" s="127" t="s">
        <v>10</v>
      </c>
      <c r="F13" s="126" t="s">
        <v>11</v>
      </c>
      <c r="G13" s="126" t="s">
        <v>12</v>
      </c>
      <c r="H13" s="127" t="s">
        <v>13</v>
      </c>
      <c r="I13" s="127" t="s">
        <v>14</v>
      </c>
      <c r="J13" s="127" t="s">
        <v>15</v>
      </c>
      <c r="K13" s="127" t="s">
        <v>16</v>
      </c>
    </row>
    <row r="14" spans="1:14">
      <c r="A14" s="6" t="s">
        <v>18</v>
      </c>
      <c r="B14" s="68" t="s">
        <v>32</v>
      </c>
      <c r="C14" s="7"/>
      <c r="D14" s="69"/>
      <c r="E14" s="70"/>
      <c r="F14" s="18"/>
      <c r="G14" s="8"/>
      <c r="H14" s="70"/>
      <c r="I14" s="70"/>
      <c r="J14" s="70"/>
      <c r="K14" s="128"/>
    </row>
    <row r="15" spans="1:14">
      <c r="A15" s="9" t="s">
        <v>21</v>
      </c>
      <c r="B15" s="10" t="s">
        <v>36</v>
      </c>
      <c r="C15" s="7"/>
      <c r="D15" s="18"/>
      <c r="E15" s="8"/>
      <c r="F15" s="18"/>
      <c r="G15" s="8"/>
      <c r="H15" s="8"/>
      <c r="I15" s="8"/>
      <c r="J15" s="8"/>
      <c r="K15" s="11"/>
    </row>
    <row r="16" spans="1:14" ht="36.75" customHeight="1">
      <c r="A16" s="12">
        <v>1</v>
      </c>
      <c r="B16" s="71" t="s">
        <v>146</v>
      </c>
      <c r="C16" s="13" t="s">
        <v>66</v>
      </c>
      <c r="D16" s="14">
        <f>750*2</f>
        <v>1500</v>
      </c>
      <c r="E16" s="15"/>
      <c r="F16" s="14">
        <v>0</v>
      </c>
      <c r="G16" s="15"/>
      <c r="H16" s="19">
        <v>33</v>
      </c>
      <c r="I16" s="19"/>
      <c r="J16" s="19">
        <v>3</v>
      </c>
      <c r="K16" s="19">
        <v>0</v>
      </c>
      <c r="N16" s="72"/>
    </row>
    <row r="17" spans="1:14" ht="36.75" customHeight="1">
      <c r="A17" s="12">
        <v>2</v>
      </c>
      <c r="B17" s="71" t="s">
        <v>147</v>
      </c>
      <c r="C17" s="13" t="s">
        <v>67</v>
      </c>
      <c r="D17" s="14">
        <f>1080*2</f>
        <v>2160</v>
      </c>
      <c r="E17" s="15"/>
      <c r="F17" s="14">
        <v>0</v>
      </c>
      <c r="G17" s="15"/>
      <c r="H17" s="19">
        <v>44.32</v>
      </c>
      <c r="I17" s="19"/>
      <c r="J17" s="19">
        <v>4.32</v>
      </c>
      <c r="K17" s="19">
        <v>0</v>
      </c>
      <c r="N17" s="72"/>
    </row>
    <row r="18" spans="1:14" ht="36.75" customHeight="1">
      <c r="A18" s="12">
        <v>3</v>
      </c>
      <c r="B18" s="71" t="s">
        <v>148</v>
      </c>
      <c r="C18" s="13" t="s">
        <v>68</v>
      </c>
      <c r="D18" s="14">
        <f>450*2</f>
        <v>900</v>
      </c>
      <c r="E18" s="15"/>
      <c r="F18" s="14">
        <v>0</v>
      </c>
      <c r="G18" s="15"/>
      <c r="H18" s="19">
        <v>11.8</v>
      </c>
      <c r="I18" s="19"/>
      <c r="J18" s="19">
        <v>1.8</v>
      </c>
      <c r="K18" s="19">
        <v>0</v>
      </c>
      <c r="N18" s="72"/>
    </row>
    <row r="19" spans="1:14" ht="36.75" customHeight="1">
      <c r="A19" s="12">
        <v>4</v>
      </c>
      <c r="B19" s="71" t="s">
        <v>149</v>
      </c>
      <c r="C19" s="13" t="s">
        <v>69</v>
      </c>
      <c r="D19" s="14">
        <f>700*2</f>
        <v>1400</v>
      </c>
      <c r="E19" s="15"/>
      <c r="F19" s="14">
        <v>0</v>
      </c>
      <c r="G19" s="15"/>
      <c r="H19" s="19">
        <v>22.8</v>
      </c>
      <c r="I19" s="19"/>
      <c r="J19" s="19">
        <v>2.8</v>
      </c>
      <c r="K19" s="19">
        <v>0</v>
      </c>
      <c r="N19" s="72"/>
    </row>
    <row r="20" spans="1:14" ht="36.75" customHeight="1">
      <c r="A20" s="12">
        <v>5</v>
      </c>
      <c r="B20" s="71" t="s">
        <v>150</v>
      </c>
      <c r="C20" s="13" t="s">
        <v>70</v>
      </c>
      <c r="D20" s="14">
        <f>900*2</f>
        <v>1800</v>
      </c>
      <c r="E20" s="15"/>
      <c r="F20" s="14">
        <v>0</v>
      </c>
      <c r="G20" s="15"/>
      <c r="H20" s="19">
        <v>33.6</v>
      </c>
      <c r="I20" s="19"/>
      <c r="J20" s="19">
        <v>3.6</v>
      </c>
      <c r="K20" s="19">
        <v>0</v>
      </c>
      <c r="N20" s="72"/>
    </row>
    <row r="21" spans="1:14" ht="36.75" customHeight="1">
      <c r="A21" s="12">
        <v>6</v>
      </c>
      <c r="B21" s="71" t="s">
        <v>151</v>
      </c>
      <c r="C21" s="13" t="s">
        <v>66</v>
      </c>
      <c r="D21" s="14">
        <f>750*2</f>
        <v>1500</v>
      </c>
      <c r="E21" s="15"/>
      <c r="F21" s="14">
        <v>0</v>
      </c>
      <c r="G21" s="15"/>
      <c r="H21" s="19">
        <v>33</v>
      </c>
      <c r="I21" s="19"/>
      <c r="J21" s="19">
        <v>13</v>
      </c>
      <c r="K21" s="19">
        <v>0</v>
      </c>
      <c r="N21" s="72"/>
    </row>
    <row r="22" spans="1:14" ht="36.75" customHeight="1">
      <c r="A22" s="12">
        <v>7</v>
      </c>
      <c r="B22" s="74" t="s">
        <v>152</v>
      </c>
      <c r="C22" s="13" t="s">
        <v>71</v>
      </c>
      <c r="D22" s="14">
        <f>1260*2</f>
        <v>2520</v>
      </c>
      <c r="E22" s="15"/>
      <c r="F22" s="14">
        <v>0</v>
      </c>
      <c r="G22" s="15"/>
      <c r="H22" s="19">
        <v>25.04</v>
      </c>
      <c r="I22" s="19"/>
      <c r="J22" s="19">
        <v>5.04</v>
      </c>
      <c r="K22" s="19">
        <v>0</v>
      </c>
      <c r="N22" s="72"/>
    </row>
    <row r="23" spans="1:14" ht="36.75" customHeight="1">
      <c r="A23" s="12">
        <v>8</v>
      </c>
      <c r="B23" s="71" t="s">
        <v>153</v>
      </c>
      <c r="C23" s="13" t="s">
        <v>72</v>
      </c>
      <c r="D23" s="14">
        <f>157*2</f>
        <v>314</v>
      </c>
      <c r="E23" s="15"/>
      <c r="F23" s="14">
        <v>0</v>
      </c>
      <c r="G23" s="15"/>
      <c r="H23" s="19">
        <f t="shared" ref="H23:H29" si="0">D23*0.002</f>
        <v>0.628</v>
      </c>
      <c r="I23" s="19"/>
      <c r="J23" s="19">
        <f t="shared" ref="J23:J29" si="1">H23</f>
        <v>0.628</v>
      </c>
      <c r="K23" s="19">
        <v>0</v>
      </c>
      <c r="N23" s="72"/>
    </row>
    <row r="24" spans="1:14" ht="36.75" customHeight="1">
      <c r="A24" s="12">
        <v>9</v>
      </c>
      <c r="B24" s="71" t="s">
        <v>154</v>
      </c>
      <c r="C24" s="13" t="s">
        <v>69</v>
      </c>
      <c r="D24" s="14">
        <f>700*2</f>
        <v>1400</v>
      </c>
      <c r="E24" s="15"/>
      <c r="F24" s="14">
        <v>0</v>
      </c>
      <c r="G24" s="15"/>
      <c r="H24" s="19">
        <v>22.66</v>
      </c>
      <c r="I24" s="19"/>
      <c r="J24" s="19">
        <v>2.6</v>
      </c>
      <c r="K24" s="19">
        <v>0</v>
      </c>
      <c r="N24" s="73"/>
    </row>
    <row r="25" spans="1:14" ht="36.75" customHeight="1">
      <c r="A25" s="12">
        <v>10</v>
      </c>
      <c r="B25" s="74" t="s">
        <v>155</v>
      </c>
      <c r="C25" s="13" t="s">
        <v>73</v>
      </c>
      <c r="D25" s="14">
        <f>1575*2</f>
        <v>3150</v>
      </c>
      <c r="E25" s="15"/>
      <c r="F25" s="14">
        <v>0</v>
      </c>
      <c r="G25" s="15"/>
      <c r="H25" s="19">
        <v>16.3</v>
      </c>
      <c r="I25" s="19"/>
      <c r="J25" s="19">
        <v>6.3</v>
      </c>
      <c r="K25" s="19">
        <v>0</v>
      </c>
      <c r="N25" s="75"/>
    </row>
    <row r="26" spans="1:14" ht="36.75" customHeight="1">
      <c r="A26" s="12">
        <v>11</v>
      </c>
      <c r="B26" s="74" t="s">
        <v>156</v>
      </c>
      <c r="C26" s="13" t="s">
        <v>74</v>
      </c>
      <c r="D26" s="14">
        <f>165*2</f>
        <v>330</v>
      </c>
      <c r="E26" s="15"/>
      <c r="F26" s="14">
        <v>0</v>
      </c>
      <c r="G26" s="15"/>
      <c r="H26" s="19">
        <v>16.329999999999998</v>
      </c>
      <c r="I26" s="19"/>
      <c r="J26" s="19">
        <v>6.33</v>
      </c>
      <c r="K26" s="19">
        <v>0</v>
      </c>
      <c r="N26" s="75"/>
    </row>
    <row r="27" spans="1:14" ht="36.75" customHeight="1">
      <c r="A27" s="12">
        <v>12</v>
      </c>
      <c r="B27" s="74" t="s">
        <v>157</v>
      </c>
      <c r="C27" s="13" t="s">
        <v>75</v>
      </c>
      <c r="D27" s="14">
        <v>30</v>
      </c>
      <c r="E27" s="15"/>
      <c r="F27" s="14">
        <v>0</v>
      </c>
      <c r="G27" s="15"/>
      <c r="H27" s="19">
        <v>0.06</v>
      </c>
      <c r="I27" s="19"/>
      <c r="J27" s="19">
        <f t="shared" si="1"/>
        <v>0.06</v>
      </c>
      <c r="K27" s="19">
        <v>0</v>
      </c>
      <c r="N27" s="75"/>
    </row>
    <row r="28" spans="1:14" ht="36.75" customHeight="1">
      <c r="A28" s="12">
        <v>13</v>
      </c>
      <c r="B28" s="71" t="s">
        <v>158</v>
      </c>
      <c r="C28" s="13" t="s">
        <v>94</v>
      </c>
      <c r="D28" s="14">
        <f>1000*2</f>
        <v>2000</v>
      </c>
      <c r="E28" s="15"/>
      <c r="F28" s="14">
        <v>0</v>
      </c>
      <c r="G28" s="15"/>
      <c r="H28" s="19">
        <v>14.22</v>
      </c>
      <c r="I28" s="19"/>
      <c r="J28" s="19">
        <v>4.22</v>
      </c>
      <c r="K28" s="19">
        <v>0</v>
      </c>
      <c r="N28" s="73"/>
    </row>
    <row r="29" spans="1:14" ht="36.75" customHeight="1">
      <c r="A29" s="12">
        <v>14</v>
      </c>
      <c r="B29" s="71" t="s">
        <v>159</v>
      </c>
      <c r="C29" s="13" t="s">
        <v>94</v>
      </c>
      <c r="D29" s="14">
        <f>1000*2</f>
        <v>2000</v>
      </c>
      <c r="E29" s="15"/>
      <c r="F29" s="14">
        <v>0</v>
      </c>
      <c r="G29" s="15"/>
      <c r="H29" s="19">
        <f t="shared" si="0"/>
        <v>4</v>
      </c>
      <c r="I29" s="19"/>
      <c r="J29" s="19">
        <f t="shared" si="1"/>
        <v>4</v>
      </c>
      <c r="K29" s="19">
        <v>0</v>
      </c>
      <c r="N29" s="73"/>
    </row>
    <row r="30" spans="1:14" ht="36.75" customHeight="1">
      <c r="A30" s="12">
        <v>15</v>
      </c>
      <c r="B30" s="71" t="s">
        <v>160</v>
      </c>
      <c r="C30" s="13" t="s">
        <v>94</v>
      </c>
      <c r="D30" s="14">
        <f>1000*2</f>
        <v>2000</v>
      </c>
      <c r="E30" s="15"/>
      <c r="F30" s="14">
        <v>0</v>
      </c>
      <c r="G30" s="15"/>
      <c r="H30" s="19">
        <f t="shared" ref="H30" si="2">D30*0.002</f>
        <v>4</v>
      </c>
      <c r="I30" s="19"/>
      <c r="J30" s="19">
        <f t="shared" ref="J30" si="3">H30</f>
        <v>4</v>
      </c>
      <c r="K30" s="19">
        <v>0</v>
      </c>
      <c r="N30" s="73"/>
    </row>
    <row r="31" spans="1:14" ht="22.5" customHeight="1">
      <c r="A31" s="153" t="s">
        <v>20</v>
      </c>
      <c r="B31" s="154"/>
      <c r="C31" s="9">
        <v>12</v>
      </c>
      <c r="D31" s="20">
        <f>SUM(D16:D30)</f>
        <v>23004</v>
      </c>
      <c r="E31" s="21"/>
      <c r="F31" s="20">
        <f>SUM(F16:F30)</f>
        <v>0</v>
      </c>
      <c r="G31" s="21"/>
      <c r="H31" s="20">
        <f>SUM(H16:H30)</f>
        <v>281.75799999999998</v>
      </c>
      <c r="I31" s="21"/>
      <c r="J31" s="20">
        <f>SUM(J16:J30)</f>
        <v>61.698</v>
      </c>
      <c r="K31" s="20">
        <f>SUM(K16:K30)</f>
        <v>0</v>
      </c>
    </row>
    <row r="32" spans="1:14">
      <c r="A32" s="96" t="s">
        <v>76</v>
      </c>
      <c r="B32" s="100" t="s">
        <v>96</v>
      </c>
      <c r="C32" s="101"/>
      <c r="D32" s="102"/>
      <c r="E32" s="103"/>
      <c r="F32" s="102"/>
      <c r="G32" s="103"/>
      <c r="H32" s="103"/>
      <c r="I32" s="103"/>
      <c r="J32" s="103"/>
      <c r="K32" s="104"/>
    </row>
    <row r="33" spans="1:14" ht="33.75" customHeight="1">
      <c r="A33" s="12">
        <v>1</v>
      </c>
      <c r="B33" s="105" t="s">
        <v>161</v>
      </c>
      <c r="C33" s="13" t="s">
        <v>200</v>
      </c>
      <c r="D33" s="14">
        <v>1200</v>
      </c>
      <c r="E33" s="15"/>
      <c r="F33" s="14">
        <v>0</v>
      </c>
      <c r="G33" s="15"/>
      <c r="H33" s="19">
        <v>36.33</v>
      </c>
      <c r="I33" s="19"/>
      <c r="J33" s="19">
        <v>6.33</v>
      </c>
      <c r="K33" s="19">
        <v>0</v>
      </c>
    </row>
    <row r="34" spans="1:14" ht="21.75" customHeight="1">
      <c r="A34" s="12">
        <v>2</v>
      </c>
      <c r="B34" s="71" t="s">
        <v>162</v>
      </c>
      <c r="C34" s="13" t="s">
        <v>201</v>
      </c>
      <c r="D34" s="14">
        <v>1200</v>
      </c>
      <c r="E34" s="15"/>
      <c r="F34" s="14">
        <v>0</v>
      </c>
      <c r="G34" s="15"/>
      <c r="H34" s="19">
        <v>36.33</v>
      </c>
      <c r="I34" s="19"/>
      <c r="J34" s="19">
        <v>6.33</v>
      </c>
      <c r="K34" s="19">
        <v>0</v>
      </c>
      <c r="N34" s="72"/>
    </row>
    <row r="35" spans="1:14" ht="33.75" customHeight="1">
      <c r="A35" s="12">
        <v>3</v>
      </c>
      <c r="B35" s="105" t="s">
        <v>163</v>
      </c>
      <c r="C35" s="13" t="s">
        <v>202</v>
      </c>
      <c r="D35" s="14">
        <v>2400</v>
      </c>
      <c r="E35" s="15"/>
      <c r="F35" s="14">
        <v>0</v>
      </c>
      <c r="G35" s="15"/>
      <c r="H35" s="19">
        <v>36.33</v>
      </c>
      <c r="I35" s="19"/>
      <c r="J35" s="19">
        <v>6.33</v>
      </c>
      <c r="K35" s="19">
        <v>0</v>
      </c>
    </row>
    <row r="36" spans="1:14" ht="21.75" customHeight="1">
      <c r="A36" s="12">
        <v>4</v>
      </c>
      <c r="B36" s="71" t="s">
        <v>164</v>
      </c>
      <c r="C36" s="13" t="s">
        <v>203</v>
      </c>
      <c r="D36" s="14">
        <v>1200</v>
      </c>
      <c r="E36" s="15"/>
      <c r="F36" s="14">
        <v>0</v>
      </c>
      <c r="G36" s="15"/>
      <c r="H36" s="19">
        <v>36.33</v>
      </c>
      <c r="I36" s="19"/>
      <c r="J36" s="19">
        <v>6.33</v>
      </c>
      <c r="K36" s="19">
        <v>0</v>
      </c>
      <c r="N36" s="72"/>
    </row>
    <row r="37" spans="1:14" ht="33.75" customHeight="1">
      <c r="A37" s="12">
        <v>5</v>
      </c>
      <c r="B37" s="105" t="s">
        <v>165</v>
      </c>
      <c r="C37" s="13" t="s">
        <v>204</v>
      </c>
      <c r="D37" s="14">
        <v>2000</v>
      </c>
      <c r="E37" s="15"/>
      <c r="F37" s="14">
        <v>0</v>
      </c>
      <c r="G37" s="15"/>
      <c r="H37" s="19">
        <v>36.33</v>
      </c>
      <c r="I37" s="19"/>
      <c r="J37" s="19">
        <v>6.33</v>
      </c>
      <c r="K37" s="19">
        <v>0</v>
      </c>
    </row>
    <row r="38" spans="1:14" ht="21.75" customHeight="1">
      <c r="A38" s="12">
        <v>6</v>
      </c>
      <c r="B38" s="71" t="s">
        <v>166</v>
      </c>
      <c r="C38" s="13" t="s">
        <v>203</v>
      </c>
      <c r="D38" s="14">
        <v>1200</v>
      </c>
      <c r="E38" s="15"/>
      <c r="F38" s="14">
        <v>0</v>
      </c>
      <c r="G38" s="15"/>
      <c r="H38" s="19">
        <v>36.33</v>
      </c>
      <c r="I38" s="19"/>
      <c r="J38" s="19">
        <v>6.33</v>
      </c>
      <c r="K38" s="19">
        <v>0</v>
      </c>
      <c r="N38" s="72"/>
    </row>
    <row r="39" spans="1:14" ht="24" customHeight="1">
      <c r="A39" s="153" t="s">
        <v>20</v>
      </c>
      <c r="B39" s="154"/>
      <c r="C39" s="9"/>
      <c r="D39" s="20">
        <f>SUM(D33:D38)</f>
        <v>9200</v>
      </c>
      <c r="E39" s="21"/>
      <c r="F39" s="20">
        <f>SUM(F33:F38)</f>
        <v>0</v>
      </c>
      <c r="G39" s="21"/>
      <c r="H39" s="20">
        <f>SUM(H33:H38)</f>
        <v>217.97999999999996</v>
      </c>
      <c r="I39" s="21"/>
      <c r="J39" s="20">
        <f>SUM(J33:J38)</f>
        <v>37.979999999999997</v>
      </c>
      <c r="K39" s="20">
        <f>SUM(K33:K38)</f>
        <v>0</v>
      </c>
    </row>
    <row r="40" spans="1:14" ht="19.5" customHeight="1">
      <c r="A40" s="9" t="s">
        <v>76</v>
      </c>
      <c r="B40" s="10" t="s">
        <v>56</v>
      </c>
      <c r="C40" s="7"/>
      <c r="D40" s="18"/>
      <c r="E40" s="8"/>
      <c r="F40" s="18"/>
      <c r="G40" s="8"/>
      <c r="H40" s="8"/>
      <c r="I40" s="8"/>
      <c r="J40" s="8"/>
      <c r="K40" s="11"/>
    </row>
    <row r="41" spans="1:14" ht="45.75" customHeight="1">
      <c r="A41" s="106">
        <v>1</v>
      </c>
      <c r="B41" s="107" t="s">
        <v>79</v>
      </c>
      <c r="C41" s="13" t="s">
        <v>19</v>
      </c>
      <c r="D41" s="14">
        <v>15079</v>
      </c>
      <c r="E41" s="15"/>
      <c r="F41" s="14"/>
      <c r="G41" s="15"/>
      <c r="H41" s="19">
        <v>40</v>
      </c>
      <c r="I41" s="19"/>
      <c r="J41" s="19">
        <v>16</v>
      </c>
      <c r="K41" s="19">
        <v>0</v>
      </c>
      <c r="N41" s="72"/>
    </row>
    <row r="42" spans="1:14" ht="35.25" customHeight="1">
      <c r="A42" s="106">
        <v>2</v>
      </c>
      <c r="B42" s="107" t="s">
        <v>80</v>
      </c>
      <c r="C42" s="13" t="s">
        <v>19</v>
      </c>
      <c r="D42" s="14">
        <v>15079</v>
      </c>
      <c r="E42" s="15"/>
      <c r="F42" s="14"/>
      <c r="G42" s="15"/>
      <c r="H42" s="19">
        <v>40</v>
      </c>
      <c r="I42" s="19"/>
      <c r="J42" s="19">
        <v>16</v>
      </c>
      <c r="K42" s="19">
        <v>0</v>
      </c>
      <c r="N42" s="72"/>
    </row>
    <row r="43" spans="1:14" ht="33" customHeight="1">
      <c r="A43" s="106">
        <v>3</v>
      </c>
      <c r="B43" s="107" t="s">
        <v>81</v>
      </c>
      <c r="C43" s="13" t="s">
        <v>19</v>
      </c>
      <c r="D43" s="14">
        <v>15079</v>
      </c>
      <c r="E43" s="15"/>
      <c r="F43" s="14"/>
      <c r="G43" s="15"/>
      <c r="H43" s="19">
        <v>40</v>
      </c>
      <c r="I43" s="19"/>
      <c r="J43" s="19">
        <v>16</v>
      </c>
      <c r="K43" s="19">
        <v>0</v>
      </c>
      <c r="N43" s="72"/>
    </row>
    <row r="44" spans="1:14" ht="43.5" customHeight="1">
      <c r="A44" s="106">
        <v>4</v>
      </c>
      <c r="B44" s="107" t="s">
        <v>82</v>
      </c>
      <c r="C44" s="13" t="s">
        <v>19</v>
      </c>
      <c r="D44" s="14">
        <v>3927</v>
      </c>
      <c r="E44" s="15"/>
      <c r="F44" s="14"/>
      <c r="G44" s="15"/>
      <c r="H44" s="19">
        <v>40</v>
      </c>
      <c r="I44" s="19"/>
      <c r="J44" s="19">
        <v>16</v>
      </c>
      <c r="K44" s="19">
        <v>0</v>
      </c>
      <c r="N44" s="72"/>
    </row>
    <row r="45" spans="1:14" ht="36" customHeight="1">
      <c r="A45" s="106">
        <v>5</v>
      </c>
      <c r="B45" s="107" t="s">
        <v>83</v>
      </c>
      <c r="C45" s="13" t="s">
        <v>19</v>
      </c>
      <c r="D45" s="14">
        <v>15079</v>
      </c>
      <c r="E45" s="15"/>
      <c r="F45" s="14"/>
      <c r="G45" s="15"/>
      <c r="H45" s="19">
        <v>40</v>
      </c>
      <c r="I45" s="19"/>
      <c r="J45" s="19">
        <v>16</v>
      </c>
      <c r="K45" s="19">
        <v>0</v>
      </c>
      <c r="N45" s="72"/>
    </row>
    <row r="46" spans="1:14" ht="32.25" customHeight="1">
      <c r="A46" s="106">
        <v>6</v>
      </c>
      <c r="B46" s="107" t="s">
        <v>84</v>
      </c>
      <c r="C46" s="13" t="s">
        <v>19</v>
      </c>
      <c r="D46" s="14">
        <v>8927</v>
      </c>
      <c r="E46" s="15"/>
      <c r="F46" s="14"/>
      <c r="G46" s="15"/>
      <c r="H46" s="19">
        <v>40</v>
      </c>
      <c r="I46" s="19"/>
      <c r="J46" s="19">
        <v>16</v>
      </c>
      <c r="K46" s="19">
        <v>0</v>
      </c>
      <c r="N46" s="72"/>
    </row>
    <row r="47" spans="1:14" ht="36.75" customHeight="1">
      <c r="A47" s="106">
        <v>7</v>
      </c>
      <c r="B47" s="107" t="s">
        <v>85</v>
      </c>
      <c r="C47" s="13" t="s">
        <v>19</v>
      </c>
      <c r="D47" s="14">
        <v>8927</v>
      </c>
      <c r="E47" s="15"/>
      <c r="F47" s="14"/>
      <c r="G47" s="15"/>
      <c r="H47" s="19">
        <v>40</v>
      </c>
      <c r="I47" s="19"/>
      <c r="J47" s="19">
        <v>16</v>
      </c>
      <c r="K47" s="19">
        <v>0</v>
      </c>
      <c r="N47" s="72"/>
    </row>
    <row r="48" spans="1:14" ht="44.25" customHeight="1">
      <c r="A48" s="106">
        <v>8</v>
      </c>
      <c r="B48" s="107" t="s">
        <v>86</v>
      </c>
      <c r="C48" s="13" t="s">
        <v>19</v>
      </c>
      <c r="D48" s="14">
        <v>3927</v>
      </c>
      <c r="E48" s="15"/>
      <c r="F48" s="14"/>
      <c r="G48" s="15"/>
      <c r="H48" s="19">
        <v>40</v>
      </c>
      <c r="I48" s="19"/>
      <c r="J48" s="19">
        <v>16</v>
      </c>
      <c r="K48" s="19">
        <v>0</v>
      </c>
      <c r="N48" s="72"/>
    </row>
    <row r="49" spans="1:14" ht="34.5" customHeight="1">
      <c r="A49" s="106">
        <v>9</v>
      </c>
      <c r="B49" s="107" t="s">
        <v>87</v>
      </c>
      <c r="C49" s="13" t="s">
        <v>19</v>
      </c>
      <c r="D49" s="14">
        <v>8078.6</v>
      </c>
      <c r="E49" s="15"/>
      <c r="F49" s="14"/>
      <c r="G49" s="15"/>
      <c r="H49" s="19">
        <v>40</v>
      </c>
      <c r="I49" s="19"/>
      <c r="J49" s="19">
        <v>16</v>
      </c>
      <c r="K49" s="19">
        <v>0</v>
      </c>
      <c r="N49" s="72"/>
    </row>
    <row r="50" spans="1:14" ht="33" customHeight="1">
      <c r="A50" s="106">
        <v>10</v>
      </c>
      <c r="B50" s="107" t="s">
        <v>95</v>
      </c>
      <c r="C50" s="13" t="s">
        <v>19</v>
      </c>
      <c r="D50" s="14">
        <v>3927</v>
      </c>
      <c r="E50" s="15"/>
      <c r="F50" s="14"/>
      <c r="G50" s="15"/>
      <c r="H50" s="19">
        <v>40</v>
      </c>
      <c r="I50" s="19"/>
      <c r="J50" s="19">
        <v>16</v>
      </c>
      <c r="K50" s="19">
        <v>0</v>
      </c>
      <c r="N50" s="72"/>
    </row>
    <row r="51" spans="1:14" ht="34.5" customHeight="1">
      <c r="A51" s="106">
        <v>11</v>
      </c>
      <c r="B51" s="107" t="s">
        <v>88</v>
      </c>
      <c r="C51" s="13" t="s">
        <v>19</v>
      </c>
      <c r="D51" s="14">
        <v>3927</v>
      </c>
      <c r="E51" s="15"/>
      <c r="F51" s="14"/>
      <c r="G51" s="15"/>
      <c r="H51" s="19">
        <v>40</v>
      </c>
      <c r="I51" s="19"/>
      <c r="J51" s="19">
        <v>16</v>
      </c>
      <c r="K51" s="19">
        <v>0</v>
      </c>
      <c r="N51" s="72"/>
    </row>
    <row r="52" spans="1:14" ht="24" customHeight="1">
      <c r="A52" s="153" t="s">
        <v>20</v>
      </c>
      <c r="B52" s="154"/>
      <c r="C52" s="9"/>
      <c r="D52" s="20">
        <f>SUM(D41:D51)</f>
        <v>101956.6</v>
      </c>
      <c r="E52" s="21"/>
      <c r="F52" s="20">
        <f>SUM(F41:F51)</f>
        <v>0</v>
      </c>
      <c r="G52" s="21"/>
      <c r="H52" s="20">
        <f>SUM(H41:H51)</f>
        <v>440</v>
      </c>
      <c r="I52" s="21"/>
      <c r="J52" s="20">
        <f>SUM(J41:J51)</f>
        <v>176</v>
      </c>
      <c r="K52" s="20">
        <f>SUM(K41:K51)</f>
        <v>0</v>
      </c>
    </row>
    <row r="53" spans="1:14">
      <c r="A53" s="85" t="s">
        <v>77</v>
      </c>
      <c r="B53" s="10" t="s">
        <v>78</v>
      </c>
      <c r="C53" s="7"/>
      <c r="D53" s="18"/>
      <c r="E53" s="8"/>
      <c r="F53" s="18"/>
      <c r="G53" s="8"/>
      <c r="H53" s="8"/>
      <c r="I53" s="8"/>
      <c r="J53" s="8"/>
      <c r="K53" s="11"/>
    </row>
    <row r="54" spans="1:14" ht="24.75" customHeight="1">
      <c r="A54" s="12">
        <v>1</v>
      </c>
      <c r="B54" s="71" t="s">
        <v>137</v>
      </c>
      <c r="C54" s="13">
        <v>120</v>
      </c>
      <c r="D54" s="14">
        <v>2923</v>
      </c>
      <c r="E54" s="15"/>
      <c r="F54" s="14">
        <v>0</v>
      </c>
      <c r="G54" s="19"/>
      <c r="H54" s="19">
        <v>48.7</v>
      </c>
      <c r="I54" s="19"/>
      <c r="J54" s="19">
        <f>H54/2</f>
        <v>24.35</v>
      </c>
      <c r="K54" s="19">
        <v>0</v>
      </c>
      <c r="N54" s="72"/>
    </row>
    <row r="55" spans="1:14" ht="24.75" customHeight="1">
      <c r="A55" s="12">
        <v>2</v>
      </c>
      <c r="B55" s="71" t="s">
        <v>138</v>
      </c>
      <c r="C55" s="13">
        <v>866</v>
      </c>
      <c r="D55" s="14">
        <f t="shared" ref="D55:D57" si="4">C55*15</f>
        <v>12990</v>
      </c>
      <c r="E55" s="15"/>
      <c r="F55" s="14">
        <v>0</v>
      </c>
      <c r="G55" s="19"/>
      <c r="H55" s="19">
        <f t="shared" ref="H55:H58" si="5">D55*0.003</f>
        <v>38.97</v>
      </c>
      <c r="I55" s="19"/>
      <c r="J55" s="19">
        <f t="shared" ref="J55:J58" si="6">H55/2</f>
        <v>19.484999999999999</v>
      </c>
      <c r="K55" s="19">
        <v>0</v>
      </c>
      <c r="N55" s="72"/>
    </row>
    <row r="56" spans="1:14" ht="24.75" customHeight="1">
      <c r="A56" s="12">
        <v>4</v>
      </c>
      <c r="B56" s="71" t="s">
        <v>139</v>
      </c>
      <c r="C56" s="13">
        <v>600</v>
      </c>
      <c r="D56" s="14">
        <v>19000</v>
      </c>
      <c r="E56" s="15"/>
      <c r="F56" s="14">
        <v>0</v>
      </c>
      <c r="G56" s="19"/>
      <c r="H56" s="19">
        <v>47</v>
      </c>
      <c r="I56" s="19"/>
      <c r="J56" s="19">
        <f t="shared" si="6"/>
        <v>23.5</v>
      </c>
      <c r="K56" s="19">
        <v>0</v>
      </c>
      <c r="N56" s="72"/>
    </row>
    <row r="57" spans="1:14" ht="24.75" customHeight="1">
      <c r="A57" s="12">
        <v>5</v>
      </c>
      <c r="B57" s="71" t="s">
        <v>140</v>
      </c>
      <c r="C57" s="13">
        <v>970</v>
      </c>
      <c r="D57" s="14">
        <f t="shared" si="4"/>
        <v>14550</v>
      </c>
      <c r="E57" s="15"/>
      <c r="F57" s="14">
        <v>0</v>
      </c>
      <c r="G57" s="19"/>
      <c r="H57" s="19">
        <f t="shared" si="5"/>
        <v>43.65</v>
      </c>
      <c r="I57" s="19"/>
      <c r="J57" s="19">
        <f t="shared" si="6"/>
        <v>21.824999999999999</v>
      </c>
      <c r="K57" s="19">
        <v>0</v>
      </c>
      <c r="N57" s="72"/>
    </row>
    <row r="58" spans="1:14" ht="24.75" customHeight="1">
      <c r="A58" s="12">
        <v>6</v>
      </c>
      <c r="B58" s="71" t="s">
        <v>141</v>
      </c>
      <c r="C58" s="13">
        <v>1000</v>
      </c>
      <c r="D58" s="14">
        <v>17000</v>
      </c>
      <c r="E58" s="15"/>
      <c r="F58" s="14">
        <v>0</v>
      </c>
      <c r="G58" s="19"/>
      <c r="H58" s="19">
        <f t="shared" si="5"/>
        <v>51</v>
      </c>
      <c r="I58" s="19"/>
      <c r="J58" s="19">
        <f t="shared" si="6"/>
        <v>25.5</v>
      </c>
      <c r="K58" s="19">
        <v>0</v>
      </c>
      <c r="N58" s="72"/>
    </row>
    <row r="59" spans="1:14" ht="23.25" customHeight="1">
      <c r="A59" s="153" t="s">
        <v>20</v>
      </c>
      <c r="B59" s="154"/>
      <c r="C59" s="9" t="s">
        <v>17</v>
      </c>
      <c r="D59" s="20">
        <f>SUM(D54:D58)</f>
        <v>66463</v>
      </c>
      <c r="E59" s="21"/>
      <c r="F59" s="20">
        <f>SUM(F54:F58)</f>
        <v>0</v>
      </c>
      <c r="G59" s="21"/>
      <c r="H59" s="20">
        <f>SUM(H54:H58)</f>
        <v>229.32000000000002</v>
      </c>
      <c r="I59" s="21"/>
      <c r="J59" s="20">
        <f>SUM(J54:J58)</f>
        <v>114.66000000000001</v>
      </c>
      <c r="K59" s="20">
        <f>SUM(K54:K58)</f>
        <v>0</v>
      </c>
    </row>
    <row r="60" spans="1:14">
      <c r="A60" s="85" t="s">
        <v>77</v>
      </c>
      <c r="B60" s="10" t="s">
        <v>142</v>
      </c>
      <c r="C60" s="7"/>
      <c r="D60" s="18"/>
      <c r="E60" s="8"/>
      <c r="F60" s="18"/>
      <c r="G60" s="8"/>
      <c r="H60" s="8"/>
      <c r="I60" s="8"/>
      <c r="J60" s="8"/>
      <c r="K60" s="11"/>
    </row>
    <row r="61" spans="1:14" ht="24.75" customHeight="1">
      <c r="A61" s="12">
        <v>1</v>
      </c>
      <c r="B61" s="71" t="s">
        <v>143</v>
      </c>
      <c r="C61" s="13">
        <v>120</v>
      </c>
      <c r="D61" s="14">
        <v>12922</v>
      </c>
      <c r="E61" s="15"/>
      <c r="F61" s="14">
        <v>0</v>
      </c>
      <c r="G61" s="19"/>
      <c r="H61" s="19">
        <v>18.7</v>
      </c>
      <c r="I61" s="19"/>
      <c r="J61" s="19">
        <f>H61/2</f>
        <v>9.35</v>
      </c>
      <c r="K61" s="19">
        <v>0</v>
      </c>
      <c r="N61" s="72"/>
    </row>
    <row r="62" spans="1:14" ht="24.75" customHeight="1">
      <c r="A62" s="12">
        <v>2</v>
      </c>
      <c r="B62" s="71" t="s">
        <v>144</v>
      </c>
      <c r="C62" s="13">
        <v>866</v>
      </c>
      <c r="D62" s="14">
        <v>24769</v>
      </c>
      <c r="E62" s="15"/>
      <c r="F62" s="14">
        <v>0</v>
      </c>
      <c r="G62" s="19"/>
      <c r="H62" s="19">
        <v>24.31</v>
      </c>
      <c r="I62" s="19"/>
      <c r="J62" s="19">
        <f t="shared" ref="J62:J63" si="7">H62/2</f>
        <v>12.154999999999999</v>
      </c>
      <c r="K62" s="19">
        <v>0</v>
      </c>
      <c r="N62" s="72"/>
    </row>
    <row r="63" spans="1:14" ht="24.75" customHeight="1">
      <c r="A63" s="12">
        <v>4</v>
      </c>
      <c r="B63" s="71" t="s">
        <v>145</v>
      </c>
      <c r="C63" s="13">
        <v>600</v>
      </c>
      <c r="D63" s="14">
        <v>22145</v>
      </c>
      <c r="E63" s="15"/>
      <c r="F63" s="14">
        <v>0</v>
      </c>
      <c r="G63" s="19"/>
      <c r="H63" s="19">
        <v>27</v>
      </c>
      <c r="I63" s="19"/>
      <c r="J63" s="19">
        <f t="shared" si="7"/>
        <v>13.5</v>
      </c>
      <c r="K63" s="19">
        <v>0</v>
      </c>
      <c r="N63" s="72"/>
    </row>
    <row r="64" spans="1:14" ht="23.25" customHeight="1">
      <c r="A64" s="153" t="s">
        <v>20</v>
      </c>
      <c r="B64" s="154"/>
      <c r="C64" s="9" t="s">
        <v>17</v>
      </c>
      <c r="D64" s="20">
        <f>SUM(D61:D63)</f>
        <v>59836</v>
      </c>
      <c r="E64" s="21"/>
      <c r="F64" s="20">
        <f>SUM(F61:F63)</f>
        <v>0</v>
      </c>
      <c r="G64" s="21"/>
      <c r="H64" s="20">
        <f>SUM(H61:H63)</f>
        <v>70.009999999999991</v>
      </c>
      <c r="I64" s="21"/>
      <c r="J64" s="20">
        <f>SUM(J61:J63)</f>
        <v>35.004999999999995</v>
      </c>
      <c r="K64" s="20">
        <f>SUM(K61:K63)</f>
        <v>0</v>
      </c>
    </row>
    <row r="65" spans="1:14" ht="19.5" customHeight="1">
      <c r="A65" s="155" t="s">
        <v>27</v>
      </c>
      <c r="B65" s="156"/>
      <c r="C65" s="22"/>
      <c r="D65" s="16">
        <f>D64+D59+D52+D39+D31</f>
        <v>260459.6</v>
      </c>
      <c r="E65" s="17"/>
      <c r="F65" s="16">
        <f>F64+F59+F52+F39+F31</f>
        <v>0</v>
      </c>
      <c r="G65" s="17"/>
      <c r="H65" s="16">
        <f>H64+H59+H52+H39+H31</f>
        <v>1239.068</v>
      </c>
      <c r="I65" s="17"/>
      <c r="J65" s="16">
        <f>J64+J59+J52+J39+J31</f>
        <v>425.34300000000002</v>
      </c>
      <c r="K65" s="16">
        <f>K64+K59+K52+K39+K31</f>
        <v>0</v>
      </c>
    </row>
    <row r="66" spans="1:14" ht="15.75" customHeight="1">
      <c r="A66" s="9">
        <v>3</v>
      </c>
      <c r="B66" s="10" t="s">
        <v>57</v>
      </c>
      <c r="C66" s="7"/>
      <c r="D66" s="18"/>
      <c r="E66" s="8"/>
      <c r="F66" s="18"/>
      <c r="G66" s="8"/>
      <c r="H66" s="8"/>
      <c r="I66" s="8"/>
      <c r="J66" s="8"/>
      <c r="K66" s="11"/>
    </row>
    <row r="67" spans="1:14" ht="30" customHeight="1">
      <c r="A67" s="12">
        <v>1</v>
      </c>
      <c r="B67" s="56" t="s">
        <v>62</v>
      </c>
      <c r="C67" s="13" t="s">
        <v>63</v>
      </c>
      <c r="D67" s="62"/>
      <c r="E67" s="14"/>
      <c r="F67" s="63"/>
      <c r="G67" s="15"/>
      <c r="H67" s="19">
        <v>80</v>
      </c>
      <c r="I67" s="19"/>
      <c r="J67" s="19">
        <v>80</v>
      </c>
      <c r="K67" s="19">
        <v>80</v>
      </c>
    </row>
    <row r="68" spans="1:14" ht="18.75" customHeight="1">
      <c r="A68" s="153" t="s">
        <v>20</v>
      </c>
      <c r="B68" s="154"/>
      <c r="C68" s="9" t="s">
        <v>17</v>
      </c>
      <c r="D68" s="20">
        <f>SUM(D67:D67)</f>
        <v>0</v>
      </c>
      <c r="E68" s="21"/>
      <c r="F68" s="20">
        <f>SUM(F67:F67)</f>
        <v>0</v>
      </c>
      <c r="G68" s="21"/>
      <c r="H68" s="20">
        <f>SUM(H67:H67)</f>
        <v>80</v>
      </c>
      <c r="I68" s="21"/>
      <c r="J68" s="20">
        <f>SUM(J67:J67)</f>
        <v>80</v>
      </c>
      <c r="K68" s="20">
        <f>SUM(K67:K67)</f>
        <v>80</v>
      </c>
    </row>
    <row r="69" spans="1:14" ht="27" customHeight="1">
      <c r="A69" s="9">
        <v>4</v>
      </c>
      <c r="B69" s="10" t="s">
        <v>64</v>
      </c>
      <c r="C69" s="7"/>
      <c r="D69" s="18"/>
      <c r="E69" s="8"/>
      <c r="F69" s="18"/>
      <c r="G69" s="8"/>
      <c r="H69" s="8"/>
      <c r="I69" s="8"/>
      <c r="J69" s="8"/>
      <c r="K69" s="11"/>
    </row>
    <row r="70" spans="1:14" s="58" customFormat="1" ht="91.5" customHeight="1">
      <c r="A70" s="12">
        <v>1</v>
      </c>
      <c r="B70" s="57" t="s">
        <v>89</v>
      </c>
      <c r="C70" s="13" t="s">
        <v>19</v>
      </c>
      <c r="D70" s="14">
        <v>20231.990000000002</v>
      </c>
      <c r="E70" s="15"/>
      <c r="F70" s="14">
        <v>9503.34</v>
      </c>
      <c r="G70" s="19"/>
      <c r="H70" s="19">
        <v>2.77</v>
      </c>
      <c r="I70" s="19"/>
      <c r="J70" s="19">
        <v>2</v>
      </c>
      <c r="K70" s="19">
        <v>0.45</v>
      </c>
      <c r="N70" s="59"/>
    </row>
    <row r="71" spans="1:14" s="58" customFormat="1" ht="91.5" customHeight="1">
      <c r="A71" s="12">
        <f>A70+1</f>
        <v>2</v>
      </c>
      <c r="B71" s="57" t="s">
        <v>90</v>
      </c>
      <c r="C71" s="13" t="s">
        <v>19</v>
      </c>
      <c r="D71" s="14">
        <v>15746.28</v>
      </c>
      <c r="E71" s="15"/>
      <c r="F71" s="14">
        <v>9493</v>
      </c>
      <c r="G71" s="19"/>
      <c r="H71" s="19">
        <v>2.77</v>
      </c>
      <c r="I71" s="19"/>
      <c r="J71" s="19">
        <v>2</v>
      </c>
      <c r="K71" s="19">
        <v>0.45</v>
      </c>
      <c r="N71" s="59"/>
    </row>
    <row r="72" spans="1:14" s="58" customFormat="1" ht="91.5" customHeight="1">
      <c r="A72" s="12">
        <f t="shared" ref="A72:A104" si="8">A71+1</f>
        <v>3</v>
      </c>
      <c r="B72" s="57" t="s">
        <v>167</v>
      </c>
      <c r="C72" s="13" t="s">
        <v>19</v>
      </c>
      <c r="D72" s="14">
        <v>20231.990000000002</v>
      </c>
      <c r="E72" s="15"/>
      <c r="F72" s="14">
        <v>9503.34</v>
      </c>
      <c r="G72" s="19"/>
      <c r="H72" s="19">
        <v>2.77</v>
      </c>
      <c r="I72" s="19"/>
      <c r="J72" s="19">
        <v>2</v>
      </c>
      <c r="K72" s="19">
        <v>0.45</v>
      </c>
      <c r="N72" s="59"/>
    </row>
    <row r="73" spans="1:14" s="58" customFormat="1" ht="91.5" customHeight="1">
      <c r="A73" s="12">
        <f t="shared" si="8"/>
        <v>4</v>
      </c>
      <c r="B73" s="57" t="s">
        <v>168</v>
      </c>
      <c r="C73" s="13" t="s">
        <v>19</v>
      </c>
      <c r="D73" s="14">
        <v>15746.28</v>
      </c>
      <c r="E73" s="15"/>
      <c r="F73" s="14">
        <v>9493</v>
      </c>
      <c r="G73" s="19"/>
      <c r="H73" s="19">
        <v>2.77</v>
      </c>
      <c r="I73" s="19"/>
      <c r="J73" s="19">
        <v>2</v>
      </c>
      <c r="K73" s="19">
        <v>0.45</v>
      </c>
      <c r="N73" s="59"/>
    </row>
    <row r="74" spans="1:14" s="58" customFormat="1" ht="91.5" customHeight="1">
      <c r="A74" s="12">
        <f t="shared" si="8"/>
        <v>5</v>
      </c>
      <c r="B74" s="57" t="s">
        <v>169</v>
      </c>
      <c r="C74" s="13" t="s">
        <v>19</v>
      </c>
      <c r="D74" s="14">
        <v>15746.28</v>
      </c>
      <c r="E74" s="15"/>
      <c r="F74" s="14">
        <v>9493</v>
      </c>
      <c r="G74" s="19"/>
      <c r="H74" s="19">
        <v>2.77</v>
      </c>
      <c r="I74" s="19"/>
      <c r="J74" s="19">
        <v>2</v>
      </c>
      <c r="K74" s="19">
        <v>0.45</v>
      </c>
      <c r="N74" s="59"/>
    </row>
    <row r="75" spans="1:14" s="58" customFormat="1" ht="91.5" customHeight="1">
      <c r="A75" s="12">
        <f t="shared" si="8"/>
        <v>6</v>
      </c>
      <c r="B75" s="57" t="s">
        <v>170</v>
      </c>
      <c r="C75" s="13" t="s">
        <v>19</v>
      </c>
      <c r="D75" s="14">
        <v>15816</v>
      </c>
      <c r="E75" s="15"/>
      <c r="F75" s="14">
        <v>9562</v>
      </c>
      <c r="G75" s="19"/>
      <c r="H75" s="19">
        <v>2.77</v>
      </c>
      <c r="I75" s="19"/>
      <c r="J75" s="19">
        <v>22</v>
      </c>
      <c r="K75" s="19">
        <v>4.5</v>
      </c>
      <c r="N75" s="59"/>
    </row>
    <row r="76" spans="1:14" s="58" customFormat="1" ht="91.5" customHeight="1">
      <c r="A76" s="12">
        <f t="shared" si="8"/>
        <v>7</v>
      </c>
      <c r="B76" s="57" t="s">
        <v>171</v>
      </c>
      <c r="C76" s="13" t="s">
        <v>19</v>
      </c>
      <c r="D76" s="14">
        <v>15746.28</v>
      </c>
      <c r="E76" s="15"/>
      <c r="F76" s="14">
        <v>9493</v>
      </c>
      <c r="G76" s="19"/>
      <c r="H76" s="19">
        <v>2.77</v>
      </c>
      <c r="I76" s="19"/>
      <c r="J76" s="19">
        <v>2</v>
      </c>
      <c r="K76" s="19">
        <v>0.45</v>
      </c>
      <c r="N76" s="59"/>
    </row>
    <row r="77" spans="1:14" s="58" customFormat="1" ht="91.5" customHeight="1">
      <c r="A77" s="12">
        <f t="shared" si="8"/>
        <v>8</v>
      </c>
      <c r="B77" s="57" t="s">
        <v>172</v>
      </c>
      <c r="C77" s="13" t="s">
        <v>19</v>
      </c>
      <c r="D77" s="14">
        <v>20231.990000000002</v>
      </c>
      <c r="E77" s="15"/>
      <c r="F77" s="14">
        <v>9503.34</v>
      </c>
      <c r="G77" s="19"/>
      <c r="H77" s="19">
        <v>2.77</v>
      </c>
      <c r="I77" s="19"/>
      <c r="J77" s="19">
        <v>2</v>
      </c>
      <c r="K77" s="19">
        <v>0.45</v>
      </c>
      <c r="N77" s="59"/>
    </row>
    <row r="78" spans="1:14" s="58" customFormat="1" ht="91.5" customHeight="1">
      <c r="A78" s="12">
        <f t="shared" si="8"/>
        <v>9</v>
      </c>
      <c r="B78" s="57" t="s">
        <v>173</v>
      </c>
      <c r="C78" s="13" t="s">
        <v>19</v>
      </c>
      <c r="D78" s="14">
        <v>15746.28</v>
      </c>
      <c r="E78" s="15"/>
      <c r="F78" s="14">
        <v>9493</v>
      </c>
      <c r="G78" s="19"/>
      <c r="H78" s="19">
        <v>2.77</v>
      </c>
      <c r="I78" s="19"/>
      <c r="J78" s="19">
        <v>2</v>
      </c>
      <c r="K78" s="19">
        <v>0.45</v>
      </c>
      <c r="N78" s="59"/>
    </row>
    <row r="79" spans="1:14" s="58" customFormat="1" ht="91.5" customHeight="1">
      <c r="A79" s="12">
        <f t="shared" si="8"/>
        <v>10</v>
      </c>
      <c r="B79" s="57" t="s">
        <v>174</v>
      </c>
      <c r="C79" s="13" t="s">
        <v>19</v>
      </c>
      <c r="D79" s="14">
        <v>15816</v>
      </c>
      <c r="E79" s="15"/>
      <c r="F79" s="14">
        <v>9562</v>
      </c>
      <c r="G79" s="19"/>
      <c r="H79" s="19">
        <v>2.77</v>
      </c>
      <c r="I79" s="19"/>
      <c r="J79" s="19">
        <v>22</v>
      </c>
      <c r="K79" s="19">
        <v>4.5</v>
      </c>
      <c r="N79" s="59"/>
    </row>
    <row r="80" spans="1:14" s="58" customFormat="1" ht="114.75" customHeight="1">
      <c r="A80" s="12">
        <f t="shared" si="8"/>
        <v>11</v>
      </c>
      <c r="B80" s="57" t="s">
        <v>175</v>
      </c>
      <c r="C80" s="13" t="s">
        <v>19</v>
      </c>
      <c r="D80" s="14">
        <v>15746.28</v>
      </c>
      <c r="E80" s="15"/>
      <c r="F80" s="14">
        <v>9493</v>
      </c>
      <c r="G80" s="19"/>
      <c r="H80" s="19">
        <v>2.77</v>
      </c>
      <c r="I80" s="19"/>
      <c r="J80" s="19">
        <v>2</v>
      </c>
      <c r="K80" s="19">
        <v>0.45</v>
      </c>
      <c r="N80" s="59"/>
    </row>
    <row r="81" spans="1:14" s="58" customFormat="1" ht="91.5" customHeight="1">
      <c r="A81" s="12">
        <f t="shared" si="8"/>
        <v>12</v>
      </c>
      <c r="B81" s="57" t="s">
        <v>176</v>
      </c>
      <c r="C81" s="13" t="s">
        <v>19</v>
      </c>
      <c r="D81" s="14">
        <v>20231.990000000002</v>
      </c>
      <c r="E81" s="15"/>
      <c r="F81" s="14">
        <v>9503.34</v>
      </c>
      <c r="G81" s="19"/>
      <c r="H81" s="19">
        <v>2.77</v>
      </c>
      <c r="I81" s="19"/>
      <c r="J81" s="19">
        <v>2</v>
      </c>
      <c r="K81" s="19">
        <v>0.45</v>
      </c>
      <c r="N81" s="59"/>
    </row>
    <row r="82" spans="1:14" s="58" customFormat="1" ht="91.5" customHeight="1">
      <c r="A82" s="12">
        <f t="shared" si="8"/>
        <v>13</v>
      </c>
      <c r="B82" s="57" t="s">
        <v>177</v>
      </c>
      <c r="C82" s="13" t="s">
        <v>19</v>
      </c>
      <c r="D82" s="14">
        <v>15746.28</v>
      </c>
      <c r="E82" s="15"/>
      <c r="F82" s="14">
        <v>9493</v>
      </c>
      <c r="G82" s="19"/>
      <c r="H82" s="19">
        <v>2.77</v>
      </c>
      <c r="I82" s="19"/>
      <c r="J82" s="19">
        <v>2</v>
      </c>
      <c r="K82" s="19">
        <v>0.45</v>
      </c>
      <c r="N82" s="59"/>
    </row>
    <row r="83" spans="1:14" s="58" customFormat="1" ht="91.5" customHeight="1">
      <c r="A83" s="12">
        <f t="shared" si="8"/>
        <v>14</v>
      </c>
      <c r="B83" s="57" t="s">
        <v>178</v>
      </c>
      <c r="C83" s="13" t="s">
        <v>19</v>
      </c>
      <c r="D83" s="14">
        <v>15816</v>
      </c>
      <c r="E83" s="15"/>
      <c r="F83" s="14">
        <v>9562</v>
      </c>
      <c r="G83" s="19"/>
      <c r="H83" s="19">
        <v>2.77</v>
      </c>
      <c r="I83" s="19"/>
      <c r="J83" s="19">
        <v>22</v>
      </c>
      <c r="K83" s="19">
        <v>4.5</v>
      </c>
      <c r="N83" s="59"/>
    </row>
    <row r="84" spans="1:14" s="58" customFormat="1" ht="91.5" customHeight="1">
      <c r="A84" s="12">
        <f t="shared" si="8"/>
        <v>15</v>
      </c>
      <c r="B84" s="57" t="s">
        <v>179</v>
      </c>
      <c r="C84" s="13" t="s">
        <v>19</v>
      </c>
      <c r="D84" s="14">
        <v>15746.28</v>
      </c>
      <c r="E84" s="15"/>
      <c r="F84" s="14">
        <v>9493</v>
      </c>
      <c r="G84" s="19"/>
      <c r="H84" s="19">
        <v>2.77</v>
      </c>
      <c r="I84" s="19"/>
      <c r="J84" s="19">
        <v>2</v>
      </c>
      <c r="K84" s="19">
        <v>0.45</v>
      </c>
      <c r="N84" s="59"/>
    </row>
    <row r="85" spans="1:14" s="58" customFormat="1" ht="91.5" customHeight="1">
      <c r="A85" s="12">
        <f t="shared" si="8"/>
        <v>16</v>
      </c>
      <c r="B85" s="57" t="s">
        <v>180</v>
      </c>
      <c r="C85" s="13" t="s">
        <v>19</v>
      </c>
      <c r="D85" s="14">
        <v>20231.990000000002</v>
      </c>
      <c r="E85" s="15"/>
      <c r="F85" s="14">
        <v>9503.34</v>
      </c>
      <c r="G85" s="19"/>
      <c r="H85" s="19">
        <v>2.77</v>
      </c>
      <c r="I85" s="19"/>
      <c r="J85" s="19">
        <v>2</v>
      </c>
      <c r="K85" s="19">
        <v>0.45</v>
      </c>
      <c r="N85" s="59"/>
    </row>
    <row r="86" spans="1:14" s="58" customFormat="1" ht="91.5" customHeight="1">
      <c r="A86" s="12">
        <f t="shared" si="8"/>
        <v>17</v>
      </c>
      <c r="B86" s="57" t="s">
        <v>181</v>
      </c>
      <c r="C86" s="13" t="s">
        <v>19</v>
      </c>
      <c r="D86" s="14">
        <v>15746.28</v>
      </c>
      <c r="E86" s="15"/>
      <c r="F86" s="14">
        <v>9493</v>
      </c>
      <c r="G86" s="19"/>
      <c r="H86" s="19">
        <v>2.77</v>
      </c>
      <c r="I86" s="19"/>
      <c r="J86" s="19">
        <v>2</v>
      </c>
      <c r="K86" s="19">
        <v>0.45</v>
      </c>
      <c r="N86" s="59"/>
    </row>
    <row r="87" spans="1:14" s="58" customFormat="1" ht="91.5" customHeight="1">
      <c r="A87" s="12">
        <f t="shared" si="8"/>
        <v>18</v>
      </c>
      <c r="B87" s="57" t="s">
        <v>182</v>
      </c>
      <c r="C87" s="13" t="s">
        <v>19</v>
      </c>
      <c r="D87" s="14">
        <v>15816</v>
      </c>
      <c r="E87" s="15"/>
      <c r="F87" s="14">
        <v>9562</v>
      </c>
      <c r="G87" s="19"/>
      <c r="H87" s="19">
        <v>2.77</v>
      </c>
      <c r="I87" s="19"/>
      <c r="J87" s="19">
        <v>22</v>
      </c>
      <c r="K87" s="19">
        <v>4.5</v>
      </c>
      <c r="N87" s="59"/>
    </row>
    <row r="88" spans="1:14" s="58" customFormat="1" ht="91.5" customHeight="1">
      <c r="A88" s="12">
        <f t="shared" si="8"/>
        <v>19</v>
      </c>
      <c r="B88" s="57" t="s">
        <v>183</v>
      </c>
      <c r="C88" s="13" t="s">
        <v>19</v>
      </c>
      <c r="D88" s="14">
        <v>15746.28</v>
      </c>
      <c r="E88" s="15"/>
      <c r="F88" s="14">
        <v>9493</v>
      </c>
      <c r="G88" s="19"/>
      <c r="H88" s="19">
        <v>2.77</v>
      </c>
      <c r="I88" s="19"/>
      <c r="J88" s="19">
        <v>2</v>
      </c>
      <c r="K88" s="19">
        <v>0.45</v>
      </c>
      <c r="N88" s="59"/>
    </row>
    <row r="89" spans="1:14" s="58" customFormat="1" ht="91.5" customHeight="1">
      <c r="A89" s="12">
        <f t="shared" si="8"/>
        <v>20</v>
      </c>
      <c r="B89" s="57" t="s">
        <v>184</v>
      </c>
      <c r="C89" s="13" t="s">
        <v>19</v>
      </c>
      <c r="D89" s="14">
        <v>20231.990000000002</v>
      </c>
      <c r="E89" s="15"/>
      <c r="F89" s="14">
        <v>9503.34</v>
      </c>
      <c r="G89" s="19"/>
      <c r="H89" s="19">
        <v>2.77</v>
      </c>
      <c r="I89" s="19"/>
      <c r="J89" s="19">
        <v>2</v>
      </c>
      <c r="K89" s="19">
        <v>0.45</v>
      </c>
      <c r="N89" s="59"/>
    </row>
    <row r="90" spans="1:14" s="58" customFormat="1" ht="91.5" customHeight="1">
      <c r="A90" s="12">
        <f t="shared" si="8"/>
        <v>21</v>
      </c>
      <c r="B90" s="57" t="s">
        <v>185</v>
      </c>
      <c r="C90" s="13" t="s">
        <v>19</v>
      </c>
      <c r="D90" s="14">
        <v>15746.28</v>
      </c>
      <c r="E90" s="15"/>
      <c r="F90" s="14">
        <v>9493</v>
      </c>
      <c r="G90" s="19"/>
      <c r="H90" s="19">
        <v>2.77</v>
      </c>
      <c r="I90" s="19"/>
      <c r="J90" s="19">
        <v>2</v>
      </c>
      <c r="K90" s="19">
        <v>0.45</v>
      </c>
      <c r="N90" s="59"/>
    </row>
    <row r="91" spans="1:14" s="58" customFormat="1" ht="91.5" customHeight="1">
      <c r="A91" s="12">
        <f t="shared" si="8"/>
        <v>22</v>
      </c>
      <c r="B91" s="57" t="s">
        <v>186</v>
      </c>
      <c r="C91" s="13" t="s">
        <v>19</v>
      </c>
      <c r="D91" s="14">
        <v>15816</v>
      </c>
      <c r="E91" s="15"/>
      <c r="F91" s="14">
        <v>9562</v>
      </c>
      <c r="G91" s="19"/>
      <c r="H91" s="19">
        <v>2.77</v>
      </c>
      <c r="I91" s="19"/>
      <c r="J91" s="19">
        <v>22</v>
      </c>
      <c r="K91" s="19">
        <v>4.5</v>
      </c>
      <c r="N91" s="59"/>
    </row>
    <row r="92" spans="1:14" s="58" customFormat="1" ht="91.5" customHeight="1">
      <c r="A92" s="12">
        <f t="shared" si="8"/>
        <v>23</v>
      </c>
      <c r="B92" s="57" t="s">
        <v>187</v>
      </c>
      <c r="C92" s="13" t="s">
        <v>19</v>
      </c>
      <c r="D92" s="14">
        <v>15746.28</v>
      </c>
      <c r="E92" s="15"/>
      <c r="F92" s="14">
        <v>9493</v>
      </c>
      <c r="G92" s="19"/>
      <c r="H92" s="19">
        <v>2.77</v>
      </c>
      <c r="I92" s="19"/>
      <c r="J92" s="19">
        <v>2</v>
      </c>
      <c r="K92" s="19">
        <v>0.45</v>
      </c>
      <c r="N92" s="59"/>
    </row>
    <row r="93" spans="1:14" s="58" customFormat="1" ht="91.5" customHeight="1">
      <c r="A93" s="12">
        <f t="shared" si="8"/>
        <v>24</v>
      </c>
      <c r="B93" s="57" t="s">
        <v>188</v>
      </c>
      <c r="C93" s="13" t="s">
        <v>19</v>
      </c>
      <c r="D93" s="14">
        <v>20231.990000000002</v>
      </c>
      <c r="E93" s="15"/>
      <c r="F93" s="14">
        <v>9503.34</v>
      </c>
      <c r="G93" s="19"/>
      <c r="H93" s="19">
        <v>2.77</v>
      </c>
      <c r="I93" s="19"/>
      <c r="J93" s="19">
        <v>2</v>
      </c>
      <c r="K93" s="19">
        <v>0.45</v>
      </c>
      <c r="N93" s="59"/>
    </row>
    <row r="94" spans="1:14" s="58" customFormat="1" ht="122.25" customHeight="1">
      <c r="A94" s="12">
        <f t="shared" si="8"/>
        <v>25</v>
      </c>
      <c r="B94" s="57" t="s">
        <v>189</v>
      </c>
      <c r="C94" s="13" t="s">
        <v>19</v>
      </c>
      <c r="D94" s="14">
        <v>15816</v>
      </c>
      <c r="E94" s="15"/>
      <c r="F94" s="14">
        <v>9562</v>
      </c>
      <c r="G94" s="19"/>
      <c r="H94" s="19">
        <v>2.77</v>
      </c>
      <c r="I94" s="19"/>
      <c r="J94" s="19">
        <v>22</v>
      </c>
      <c r="K94" s="19">
        <v>4.5</v>
      </c>
      <c r="N94" s="59"/>
    </row>
    <row r="95" spans="1:14" s="58" customFormat="1" ht="91.5" customHeight="1">
      <c r="A95" s="12">
        <f t="shared" si="8"/>
        <v>26</v>
      </c>
      <c r="B95" s="57" t="s">
        <v>190</v>
      </c>
      <c r="C95" s="13" t="s">
        <v>19</v>
      </c>
      <c r="D95" s="14">
        <v>15746.28</v>
      </c>
      <c r="E95" s="15"/>
      <c r="F95" s="14">
        <v>9493</v>
      </c>
      <c r="G95" s="19"/>
      <c r="H95" s="19">
        <v>2.77</v>
      </c>
      <c r="I95" s="19"/>
      <c r="J95" s="19">
        <v>2</v>
      </c>
      <c r="K95" s="19">
        <v>0.45</v>
      </c>
      <c r="N95" s="59"/>
    </row>
    <row r="96" spans="1:14" s="58" customFormat="1" ht="91.5" customHeight="1">
      <c r="A96" s="12">
        <f t="shared" si="8"/>
        <v>27</v>
      </c>
      <c r="B96" s="57" t="s">
        <v>191</v>
      </c>
      <c r="C96" s="13" t="s">
        <v>19</v>
      </c>
      <c r="D96" s="14">
        <v>20231.990000000002</v>
      </c>
      <c r="E96" s="15"/>
      <c r="F96" s="14">
        <v>9503.34</v>
      </c>
      <c r="G96" s="19"/>
      <c r="H96" s="19">
        <v>2.77</v>
      </c>
      <c r="I96" s="19"/>
      <c r="J96" s="19">
        <v>2</v>
      </c>
      <c r="K96" s="19">
        <v>0.45</v>
      </c>
      <c r="N96" s="59"/>
    </row>
    <row r="97" spans="1:14" s="58" customFormat="1" ht="91.5" customHeight="1">
      <c r="A97" s="12">
        <f t="shared" si="8"/>
        <v>28</v>
      </c>
      <c r="B97" s="57" t="s">
        <v>192</v>
      </c>
      <c r="C97" s="13" t="s">
        <v>19</v>
      </c>
      <c r="D97" s="14">
        <v>15816</v>
      </c>
      <c r="E97" s="15"/>
      <c r="F97" s="14">
        <v>9562</v>
      </c>
      <c r="G97" s="19"/>
      <c r="H97" s="19">
        <v>2.77</v>
      </c>
      <c r="I97" s="19"/>
      <c r="J97" s="19">
        <v>22</v>
      </c>
      <c r="K97" s="19">
        <v>4.5</v>
      </c>
      <c r="N97" s="59"/>
    </row>
    <row r="98" spans="1:14" s="58" customFormat="1" ht="117" customHeight="1">
      <c r="A98" s="12">
        <f t="shared" si="8"/>
        <v>29</v>
      </c>
      <c r="B98" s="57" t="s">
        <v>193</v>
      </c>
      <c r="C98" s="13" t="s">
        <v>19</v>
      </c>
      <c r="D98" s="14">
        <v>15746.28</v>
      </c>
      <c r="E98" s="15"/>
      <c r="F98" s="14">
        <v>9493</v>
      </c>
      <c r="G98" s="19"/>
      <c r="H98" s="19">
        <v>2.77</v>
      </c>
      <c r="I98" s="19"/>
      <c r="J98" s="19">
        <v>2</v>
      </c>
      <c r="K98" s="19">
        <v>0.45</v>
      </c>
      <c r="N98" s="59"/>
    </row>
    <row r="99" spans="1:14" s="58" customFormat="1" ht="91.5" customHeight="1">
      <c r="A99" s="12">
        <f t="shared" si="8"/>
        <v>30</v>
      </c>
      <c r="B99" s="57" t="s">
        <v>194</v>
      </c>
      <c r="C99" s="13" t="s">
        <v>19</v>
      </c>
      <c r="D99" s="14">
        <v>20231.990000000002</v>
      </c>
      <c r="E99" s="15"/>
      <c r="F99" s="14">
        <v>9503.34</v>
      </c>
      <c r="G99" s="19"/>
      <c r="H99" s="19">
        <v>2.77</v>
      </c>
      <c r="I99" s="19"/>
      <c r="J99" s="19">
        <v>2</v>
      </c>
      <c r="K99" s="19">
        <v>0.45</v>
      </c>
      <c r="N99" s="59"/>
    </row>
    <row r="100" spans="1:14" s="58" customFormat="1" ht="91.5" customHeight="1">
      <c r="A100" s="12">
        <f t="shared" si="8"/>
        <v>31</v>
      </c>
      <c r="B100" s="57" t="s">
        <v>195</v>
      </c>
      <c r="C100" s="13" t="s">
        <v>19</v>
      </c>
      <c r="D100" s="14">
        <v>20231.990000000002</v>
      </c>
      <c r="E100" s="15"/>
      <c r="F100" s="14">
        <v>9503.34</v>
      </c>
      <c r="G100" s="19"/>
      <c r="H100" s="19">
        <v>2.77</v>
      </c>
      <c r="I100" s="19"/>
      <c r="J100" s="19">
        <v>2</v>
      </c>
      <c r="K100" s="19">
        <v>0.45</v>
      </c>
      <c r="N100" s="59"/>
    </row>
    <row r="101" spans="1:14" s="58" customFormat="1" ht="107.25" customHeight="1">
      <c r="A101" s="12">
        <f t="shared" si="8"/>
        <v>32</v>
      </c>
      <c r="B101" s="57" t="s">
        <v>196</v>
      </c>
      <c r="C101" s="13" t="s">
        <v>19</v>
      </c>
      <c r="D101" s="14">
        <v>20231.990000000002</v>
      </c>
      <c r="E101" s="15"/>
      <c r="F101" s="14">
        <v>9503.34</v>
      </c>
      <c r="G101" s="19"/>
      <c r="H101" s="19">
        <v>2.77</v>
      </c>
      <c r="I101" s="19"/>
      <c r="J101" s="19">
        <v>2</v>
      </c>
      <c r="K101" s="19">
        <v>0.45</v>
      </c>
      <c r="N101" s="59"/>
    </row>
    <row r="102" spans="1:14" s="58" customFormat="1" ht="105" customHeight="1">
      <c r="A102" s="12">
        <f t="shared" si="8"/>
        <v>33</v>
      </c>
      <c r="B102" s="57" t="s">
        <v>197</v>
      </c>
      <c r="C102" s="13" t="s">
        <v>19</v>
      </c>
      <c r="D102" s="14">
        <v>20231.990000000002</v>
      </c>
      <c r="E102" s="15"/>
      <c r="F102" s="14">
        <v>9503.34</v>
      </c>
      <c r="G102" s="19"/>
      <c r="H102" s="19">
        <v>2.77</v>
      </c>
      <c r="I102" s="19"/>
      <c r="J102" s="19">
        <v>2</v>
      </c>
      <c r="K102" s="19">
        <v>0.45</v>
      </c>
      <c r="N102" s="59"/>
    </row>
    <row r="103" spans="1:14" s="58" customFormat="1" ht="105" customHeight="1">
      <c r="A103" s="12">
        <f t="shared" si="8"/>
        <v>34</v>
      </c>
      <c r="B103" s="57" t="s">
        <v>198</v>
      </c>
      <c r="C103" s="13" t="s">
        <v>19</v>
      </c>
      <c r="D103" s="14">
        <v>20231.990000000002</v>
      </c>
      <c r="E103" s="15"/>
      <c r="F103" s="14">
        <v>9503.34</v>
      </c>
      <c r="G103" s="19"/>
      <c r="H103" s="19">
        <v>2.77</v>
      </c>
      <c r="I103" s="19"/>
      <c r="J103" s="19">
        <v>2</v>
      </c>
      <c r="K103" s="19">
        <v>0.45</v>
      </c>
      <c r="N103" s="59"/>
    </row>
    <row r="104" spans="1:14" s="58" customFormat="1" ht="133.5" customHeight="1">
      <c r="A104" s="12">
        <f t="shared" si="8"/>
        <v>35</v>
      </c>
      <c r="B104" s="57" t="s">
        <v>199</v>
      </c>
      <c r="C104" s="13" t="s">
        <v>19</v>
      </c>
      <c r="D104" s="14">
        <v>20231.990000000002</v>
      </c>
      <c r="E104" s="15"/>
      <c r="F104" s="14">
        <v>9503.34</v>
      </c>
      <c r="G104" s="19"/>
      <c r="H104" s="19">
        <v>2.77</v>
      </c>
      <c r="I104" s="19"/>
      <c r="J104" s="19">
        <v>2</v>
      </c>
      <c r="K104" s="19">
        <v>0.45</v>
      </c>
      <c r="N104" s="59"/>
    </row>
    <row r="105" spans="1:14" ht="28.5" customHeight="1">
      <c r="A105" s="153" t="s">
        <v>20</v>
      </c>
      <c r="B105" s="154"/>
      <c r="C105" s="9" t="s">
        <v>17</v>
      </c>
      <c r="D105" s="20">
        <f>SUM(D70:D104)</f>
        <v>614407.78000000014</v>
      </c>
      <c r="E105" s="21"/>
      <c r="F105" s="20">
        <f>SUM(F70:F104)</f>
        <v>332882.76000000013</v>
      </c>
      <c r="G105" s="21"/>
      <c r="H105" s="20">
        <f>SUM(H70:H104)</f>
        <v>96.949999999999989</v>
      </c>
      <c r="I105" s="21"/>
      <c r="J105" s="20">
        <f>SUM(J70:J104)</f>
        <v>210</v>
      </c>
      <c r="K105" s="20">
        <f>SUM(K70:K104)</f>
        <v>44.100000000000016</v>
      </c>
    </row>
    <row r="106" spans="1:14" ht="19.5" customHeight="1">
      <c r="A106" s="155" t="s">
        <v>33</v>
      </c>
      <c r="B106" s="156"/>
      <c r="C106" s="34"/>
      <c r="D106" s="35">
        <f>D105+D68+D65</f>
        <v>874867.38000000012</v>
      </c>
      <c r="E106" s="17"/>
      <c r="F106" s="35">
        <f>F105+F68+F65</f>
        <v>332882.76000000013</v>
      </c>
      <c r="G106" s="17"/>
      <c r="H106" s="35">
        <f>H105+H68+H65</f>
        <v>1416.018</v>
      </c>
      <c r="I106" s="17"/>
      <c r="J106" s="35">
        <f>J105+J68+J65</f>
        <v>715.34300000000007</v>
      </c>
      <c r="K106" s="35">
        <f>K105+K68+K65</f>
        <v>124.10000000000002</v>
      </c>
      <c r="N106" s="40"/>
    </row>
    <row r="107" spans="1:14" ht="18.75" customHeight="1">
      <c r="A107" s="53"/>
      <c r="B107" s="54"/>
      <c r="C107" s="54"/>
      <c r="D107" s="55"/>
      <c r="E107" s="53"/>
      <c r="F107" s="55"/>
      <c r="G107" s="53"/>
      <c r="H107" s="55"/>
      <c r="I107" s="53"/>
      <c r="J107" s="55"/>
      <c r="K107" s="55"/>
    </row>
    <row r="108" spans="1:14" s="114" customFormat="1" ht="18.75" customHeight="1">
      <c r="A108" s="111"/>
      <c r="B108" s="112"/>
      <c r="C108" s="112"/>
      <c r="D108" s="113"/>
      <c r="E108" s="111"/>
      <c r="F108" s="113"/>
      <c r="G108" s="111"/>
      <c r="H108" s="113"/>
      <c r="I108" s="111"/>
      <c r="J108" s="113"/>
      <c r="K108" s="113"/>
      <c r="N108" s="115"/>
    </row>
    <row r="109" spans="1:14" s="114" customFormat="1" ht="18.75" customHeight="1">
      <c r="A109" s="116"/>
      <c r="B109" s="117" t="s">
        <v>37</v>
      </c>
      <c r="C109" s="116"/>
      <c r="D109" s="118"/>
      <c r="E109" s="118"/>
      <c r="F109" s="118"/>
      <c r="G109" s="118"/>
      <c r="H109" s="118"/>
      <c r="I109" s="118"/>
      <c r="J109" s="118"/>
      <c r="K109" s="118"/>
      <c r="N109" s="115"/>
    </row>
    <row r="110" spans="1:14" s="114" customFormat="1" ht="18.75" customHeight="1">
      <c r="A110" s="159" t="s">
        <v>25</v>
      </c>
      <c r="B110" s="159"/>
      <c r="C110" s="119"/>
      <c r="D110" s="124" t="s">
        <v>28</v>
      </c>
      <c r="E110" s="118"/>
      <c r="F110" s="118"/>
      <c r="G110" s="118"/>
      <c r="H110" s="118"/>
      <c r="I110" s="118"/>
      <c r="J110" s="118"/>
      <c r="K110" s="118"/>
      <c r="N110" s="115"/>
    </row>
    <row r="111" spans="1:14" s="114" customFormat="1" ht="18.75" customHeight="1">
      <c r="A111" s="116"/>
      <c r="B111" s="117"/>
      <c r="C111" s="116"/>
      <c r="D111" s="118"/>
      <c r="E111" s="118"/>
      <c r="F111" s="118"/>
      <c r="G111" s="118"/>
      <c r="H111" s="118"/>
      <c r="I111" s="118"/>
      <c r="J111" s="118"/>
      <c r="K111" s="118"/>
      <c r="N111" s="115"/>
    </row>
    <row r="112" spans="1:14" s="114" customFormat="1" ht="18.75" customHeight="1">
      <c r="A112" s="119"/>
      <c r="B112" s="120" t="s">
        <v>34</v>
      </c>
      <c r="C112" s="119"/>
      <c r="D112" s="120" t="s">
        <v>35</v>
      </c>
      <c r="E112" s="121"/>
      <c r="F112" s="121"/>
      <c r="G112" s="121"/>
      <c r="H112" s="121"/>
      <c r="I112" s="121"/>
      <c r="J112" s="121"/>
      <c r="K112" s="121"/>
      <c r="N112" s="115"/>
    </row>
    <row r="113" spans="1:14" s="114" customFormat="1" ht="18.75" customHeight="1">
      <c r="A113" s="119"/>
      <c r="B113" s="120"/>
      <c r="C113" s="119"/>
      <c r="D113" s="121"/>
      <c r="E113" s="121"/>
      <c r="F113" s="121"/>
      <c r="G113" s="121"/>
      <c r="H113" s="121"/>
      <c r="I113" s="121"/>
      <c r="J113" s="121"/>
      <c r="K113" s="121"/>
      <c r="N113" s="115"/>
    </row>
    <row r="114" spans="1:14" s="123" customFormat="1" ht="18.75" customHeight="1">
      <c r="A114" s="122"/>
      <c r="B114" s="149" t="s">
        <v>136</v>
      </c>
    </row>
    <row r="115" spans="1:14" s="123" customFormat="1" ht="18.75" customHeight="1">
      <c r="A115" s="122"/>
      <c r="B115" s="149"/>
    </row>
    <row r="116" spans="1:14" s="123" customFormat="1" ht="18.75" customHeight="1">
      <c r="A116" s="122"/>
      <c r="B116" s="149" t="s">
        <v>97</v>
      </c>
    </row>
  </sheetData>
  <mergeCells count="25">
    <mergeCell ref="A64:B64"/>
    <mergeCell ref="A31:B31"/>
    <mergeCell ref="A52:B52"/>
    <mergeCell ref="A59:B59"/>
    <mergeCell ref="J6:K6"/>
    <mergeCell ref="A7:B7"/>
    <mergeCell ref="A10:K10"/>
    <mergeCell ref="A12:A13"/>
    <mergeCell ref="B12:B13"/>
    <mergeCell ref="C12:C13"/>
    <mergeCell ref="F12:G12"/>
    <mergeCell ref="H12:K12"/>
    <mergeCell ref="D12:E12"/>
    <mergeCell ref="A39:B39"/>
    <mergeCell ref="A1:B1"/>
    <mergeCell ref="A2:B2"/>
    <mergeCell ref="H2:K2"/>
    <mergeCell ref="J3:K3"/>
    <mergeCell ref="A5:B5"/>
    <mergeCell ref="H5:I5"/>
    <mergeCell ref="A65:B65"/>
    <mergeCell ref="A110:B110"/>
    <mergeCell ref="A106:B106"/>
    <mergeCell ref="A105:B105"/>
    <mergeCell ref="A68:B68"/>
  </mergeCells>
  <pageMargins left="0.31496062992125984" right="0.23622047244094491" top="0.19685039370078741" bottom="0.23622047244094491" header="0.31496062992125984" footer="0.31496062992125984"/>
  <pageSetup paperSize="9" scale="73" orientation="portrait" horizontalDpi="180" verticalDpi="180" r:id="rId1"/>
  <rowBreaks count="1" manualBreakCount="1">
    <brk id="39" max="10" man="1"/>
  </rowBreaks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30"/>
  <sheetViews>
    <sheetView view="pageBreakPreview" topLeftCell="A16" zoomScale="115" zoomScaleNormal="115" zoomScaleSheetLayoutView="115" workbookViewId="0">
      <selection activeCell="F17" sqref="F17"/>
    </sheetView>
  </sheetViews>
  <sheetFormatPr defaultRowHeight="15"/>
  <cols>
    <col min="1" max="1" width="7" style="66" customWidth="1"/>
    <col min="2" max="2" width="28.28515625" style="65" customWidth="1"/>
    <col min="3" max="3" width="9.140625" style="65"/>
    <col min="4" max="4" width="12.42578125" style="65" bestFit="1" customWidth="1"/>
    <col min="5" max="5" width="9.140625" style="65"/>
    <col min="6" max="6" width="11" style="65" customWidth="1"/>
    <col min="7" max="16384" width="9.140625" style="65"/>
  </cols>
  <sheetData>
    <row r="1" spans="1:11" s="76" customFormat="1" ht="15.75">
      <c r="A1" s="151" t="s">
        <v>0</v>
      </c>
      <c r="B1" s="151"/>
      <c r="C1" s="51"/>
      <c r="D1" s="51"/>
      <c r="E1" s="51"/>
      <c r="F1" s="51"/>
      <c r="G1" s="51"/>
      <c r="H1" s="52" t="s">
        <v>1</v>
      </c>
      <c r="I1" s="51"/>
      <c r="J1" s="51"/>
      <c r="K1" s="51"/>
    </row>
    <row r="2" spans="1:11" s="76" customFormat="1" ht="32.25" customHeight="1">
      <c r="A2" s="152" t="s">
        <v>42</v>
      </c>
      <c r="B2" s="152"/>
      <c r="C2" s="51"/>
      <c r="D2" s="51"/>
      <c r="E2" s="51"/>
      <c r="F2" s="51"/>
      <c r="G2" s="51"/>
      <c r="H2" s="159" t="s">
        <v>40</v>
      </c>
      <c r="I2" s="159"/>
      <c r="J2" s="159"/>
      <c r="K2" s="159"/>
    </row>
    <row r="3" spans="1:11" s="76" customFormat="1" ht="15.75">
      <c r="A3" s="42"/>
      <c r="B3" s="43" t="s">
        <v>38</v>
      </c>
      <c r="C3" s="51"/>
      <c r="D3" s="51"/>
      <c r="E3" s="51"/>
      <c r="F3" s="51"/>
      <c r="G3" s="51"/>
      <c r="H3" s="44"/>
      <c r="I3" s="45"/>
      <c r="J3" s="160" t="s">
        <v>41</v>
      </c>
      <c r="K3" s="160"/>
    </row>
    <row r="4" spans="1:11" s="76" customFormat="1" ht="15.75">
      <c r="A4" s="46"/>
      <c r="B4" s="47"/>
      <c r="C4" s="51"/>
      <c r="D4" s="51"/>
      <c r="E4" s="51"/>
      <c r="F4" s="51"/>
      <c r="G4" s="51"/>
      <c r="H4" s="48"/>
      <c r="I4" s="49"/>
      <c r="J4" s="82"/>
      <c r="K4" s="82"/>
    </row>
    <row r="5" spans="1:11" s="76" customFormat="1" ht="15" customHeight="1">
      <c r="A5" s="152" t="s">
        <v>2</v>
      </c>
      <c r="B5" s="152"/>
      <c r="C5" s="51"/>
      <c r="D5" s="51"/>
      <c r="E5" s="51"/>
      <c r="F5" s="51"/>
      <c r="G5" s="51"/>
      <c r="H5" s="159"/>
      <c r="I5" s="159"/>
      <c r="J5" s="51"/>
      <c r="K5" s="51"/>
    </row>
    <row r="6" spans="1:11" s="76" customFormat="1" ht="15.75">
      <c r="A6" s="42"/>
      <c r="B6" s="50" t="s">
        <v>39</v>
      </c>
      <c r="C6" s="51"/>
      <c r="D6" s="51"/>
      <c r="E6" s="51"/>
      <c r="F6" s="51"/>
      <c r="G6" s="51"/>
      <c r="H6" s="48"/>
      <c r="I6" s="49"/>
      <c r="J6" s="160"/>
      <c r="K6" s="160"/>
    </row>
    <row r="7" spans="1:11">
      <c r="A7" s="77"/>
      <c r="B7" s="78"/>
      <c r="C7" s="78"/>
      <c r="D7" s="78"/>
      <c r="E7" s="78"/>
      <c r="F7" s="78"/>
      <c r="G7" s="78"/>
      <c r="H7" s="78"/>
      <c r="I7" s="78"/>
      <c r="J7" s="78"/>
      <c r="K7" s="78"/>
    </row>
    <row r="8" spans="1:11" ht="15" customHeight="1">
      <c r="A8" s="161" t="s">
        <v>109</v>
      </c>
      <c r="B8" s="161"/>
      <c r="C8" s="161"/>
      <c r="D8" s="161"/>
      <c r="E8" s="161"/>
      <c r="F8" s="161"/>
      <c r="G8" s="161"/>
      <c r="H8" s="161"/>
      <c r="I8" s="161"/>
      <c r="J8" s="161"/>
      <c r="K8" s="161"/>
    </row>
    <row r="9" spans="1:11">
      <c r="A9" s="77"/>
      <c r="B9" s="78"/>
      <c r="C9" s="78"/>
      <c r="D9" s="78"/>
      <c r="E9" s="78"/>
      <c r="F9" s="78"/>
      <c r="G9" s="78"/>
      <c r="H9" s="78"/>
      <c r="I9" s="78"/>
      <c r="J9" s="78"/>
      <c r="K9" s="78"/>
    </row>
    <row r="10" spans="1:11" ht="28.5" customHeight="1">
      <c r="A10" s="162" t="s">
        <v>3</v>
      </c>
      <c r="B10" s="162" t="s">
        <v>4</v>
      </c>
      <c r="C10" s="162" t="s">
        <v>104</v>
      </c>
      <c r="D10" s="23" t="s">
        <v>6</v>
      </c>
      <c r="E10" s="24"/>
      <c r="F10" s="181" t="s">
        <v>7</v>
      </c>
      <c r="G10" s="182"/>
      <c r="H10" s="23" t="s">
        <v>8</v>
      </c>
      <c r="I10" s="25"/>
      <c r="J10" s="25"/>
      <c r="K10" s="24"/>
    </row>
    <row r="11" spans="1:11" ht="77.25" customHeight="1">
      <c r="A11" s="163"/>
      <c r="B11" s="163"/>
      <c r="C11" s="163"/>
      <c r="D11" s="84" t="s">
        <v>9</v>
      </c>
      <c r="E11" s="84" t="s">
        <v>10</v>
      </c>
      <c r="F11" s="83" t="s">
        <v>11</v>
      </c>
      <c r="G11" s="83" t="s">
        <v>12</v>
      </c>
      <c r="H11" s="84" t="s">
        <v>13</v>
      </c>
      <c r="I11" s="84" t="s">
        <v>14</v>
      </c>
      <c r="J11" s="84" t="s">
        <v>15</v>
      </c>
      <c r="K11" s="84" t="s">
        <v>16</v>
      </c>
    </row>
    <row r="12" spans="1:11">
      <c r="A12" s="6">
        <v>1</v>
      </c>
      <c r="B12" s="79" t="s">
        <v>31</v>
      </c>
      <c r="C12" s="26"/>
      <c r="D12" s="32"/>
      <c r="E12" s="27"/>
      <c r="F12" s="33"/>
      <c r="G12" s="26"/>
      <c r="H12" s="27"/>
      <c r="I12" s="27"/>
      <c r="J12" s="27"/>
      <c r="K12" s="28"/>
    </row>
    <row r="13" spans="1:11">
      <c r="A13" s="85" t="s">
        <v>100</v>
      </c>
      <c r="B13" s="29" t="s">
        <v>43</v>
      </c>
      <c r="C13" s="26"/>
      <c r="D13" s="33"/>
      <c r="E13" s="26"/>
      <c r="F13" s="33"/>
      <c r="G13" s="26"/>
      <c r="H13" s="26"/>
      <c r="I13" s="26"/>
      <c r="J13" s="26"/>
      <c r="K13" s="30"/>
    </row>
    <row r="14" spans="1:11" ht="28.5" customHeight="1">
      <c r="A14" s="12" t="s">
        <v>49</v>
      </c>
      <c r="B14" s="31" t="s">
        <v>111</v>
      </c>
      <c r="C14" s="13" t="s">
        <v>19</v>
      </c>
      <c r="D14" s="19">
        <v>78301.75</v>
      </c>
      <c r="E14" s="19"/>
      <c r="F14" s="19">
        <v>60000</v>
      </c>
      <c r="G14" s="19"/>
      <c r="H14" s="19">
        <v>92</v>
      </c>
      <c r="I14" s="15"/>
      <c r="J14" s="15">
        <v>0</v>
      </c>
      <c r="K14" s="15">
        <v>0</v>
      </c>
    </row>
    <row r="15" spans="1:11">
      <c r="A15" s="85" t="s">
        <v>101</v>
      </c>
      <c r="B15" s="29" t="s">
        <v>98</v>
      </c>
      <c r="C15" s="26"/>
      <c r="D15" s="108"/>
      <c r="E15" s="108"/>
      <c r="F15" s="108"/>
      <c r="G15" s="108"/>
      <c r="H15" s="108"/>
      <c r="I15" s="26"/>
      <c r="J15" s="26"/>
      <c r="K15" s="30"/>
    </row>
    <row r="16" spans="1:11" ht="28.5" customHeight="1">
      <c r="A16" s="12" t="s">
        <v>102</v>
      </c>
      <c r="B16" s="31" t="s">
        <v>99</v>
      </c>
      <c r="C16" s="13" t="s">
        <v>19</v>
      </c>
      <c r="D16" s="19">
        <v>48268.75</v>
      </c>
      <c r="E16" s="19"/>
      <c r="F16" s="19">
        <v>33780.58</v>
      </c>
      <c r="G16" s="19"/>
      <c r="H16" s="19">
        <v>92</v>
      </c>
      <c r="I16" s="15"/>
      <c r="J16" s="15">
        <v>0</v>
      </c>
      <c r="K16" s="15">
        <v>0</v>
      </c>
    </row>
    <row r="17" spans="1:11" ht="19.5" customHeight="1">
      <c r="A17" s="153" t="s">
        <v>47</v>
      </c>
      <c r="B17" s="179"/>
      <c r="C17" s="9" t="s">
        <v>17</v>
      </c>
      <c r="D17" s="109">
        <f>D16+D14</f>
        <v>126570.5</v>
      </c>
      <c r="E17" s="109"/>
      <c r="F17" s="109">
        <f>F16+F14</f>
        <v>93780.58</v>
      </c>
      <c r="G17" s="109"/>
      <c r="H17" s="109">
        <f>H16+H14</f>
        <v>184</v>
      </c>
      <c r="I17" s="21"/>
      <c r="J17" s="20">
        <f>J16+J14</f>
        <v>0</v>
      </c>
      <c r="K17" s="20">
        <f>K16+K14</f>
        <v>0</v>
      </c>
    </row>
    <row r="18" spans="1:11">
      <c r="A18" s="9">
        <v>3</v>
      </c>
      <c r="B18" s="29" t="s">
        <v>46</v>
      </c>
      <c r="C18" s="26"/>
      <c r="D18" s="108"/>
      <c r="E18" s="108"/>
      <c r="F18" s="108"/>
      <c r="G18" s="108"/>
      <c r="H18" s="108"/>
      <c r="I18" s="26"/>
      <c r="J18" s="26"/>
      <c r="K18" s="30"/>
    </row>
    <row r="19" spans="1:11" ht="48.75" customHeight="1">
      <c r="A19" s="110" t="s">
        <v>105</v>
      </c>
      <c r="B19" s="31" t="s">
        <v>48</v>
      </c>
      <c r="C19" s="13" t="s">
        <v>19</v>
      </c>
      <c r="D19" s="19">
        <v>10000</v>
      </c>
      <c r="E19" s="19"/>
      <c r="F19" s="19">
        <v>5000</v>
      </c>
      <c r="G19" s="19"/>
      <c r="H19" s="19">
        <v>253</v>
      </c>
      <c r="I19" s="15"/>
      <c r="J19" s="15">
        <v>0</v>
      </c>
      <c r="K19" s="15">
        <v>0</v>
      </c>
    </row>
    <row r="20" spans="1:11">
      <c r="A20" s="9">
        <v>4</v>
      </c>
      <c r="B20" s="29" t="s">
        <v>51</v>
      </c>
      <c r="C20" s="26"/>
      <c r="D20" s="33"/>
      <c r="E20" s="26"/>
      <c r="F20" s="33"/>
      <c r="G20" s="26"/>
      <c r="H20" s="26"/>
      <c r="I20" s="26"/>
      <c r="J20" s="26"/>
      <c r="K20" s="30"/>
    </row>
    <row r="21" spans="1:11" ht="27.75" customHeight="1">
      <c r="A21" s="110" t="s">
        <v>103</v>
      </c>
      <c r="B21" s="31" t="s">
        <v>50</v>
      </c>
      <c r="C21" s="13" t="s">
        <v>19</v>
      </c>
      <c r="D21" s="19"/>
      <c r="E21" s="15"/>
      <c r="F21" s="19"/>
      <c r="G21" s="15"/>
      <c r="H21" s="39">
        <v>40</v>
      </c>
      <c r="I21" s="15"/>
      <c r="J21" s="15">
        <v>0</v>
      </c>
      <c r="K21" s="15">
        <v>0</v>
      </c>
    </row>
    <row r="22" spans="1:11">
      <c r="A22" s="155" t="s">
        <v>52</v>
      </c>
      <c r="B22" s="180"/>
      <c r="C22" s="34"/>
      <c r="D22" s="35">
        <f>D21+D19+D17</f>
        <v>136570.5</v>
      </c>
      <c r="E22" s="17"/>
      <c r="F22" s="35">
        <f>F21+F19+F17</f>
        <v>98780.58</v>
      </c>
      <c r="G22" s="17"/>
      <c r="H22" s="35">
        <f>H21+H19+H17</f>
        <v>477</v>
      </c>
      <c r="I22" s="17"/>
      <c r="J22" s="35">
        <f>J21+J19+J17</f>
        <v>0</v>
      </c>
      <c r="K22" s="35">
        <f>K21+K19+K17</f>
        <v>0</v>
      </c>
    </row>
    <row r="23" spans="1:11">
      <c r="A23" s="77"/>
      <c r="B23" s="78"/>
      <c r="C23" s="78"/>
      <c r="D23" s="78"/>
      <c r="E23" s="78"/>
      <c r="F23" s="78"/>
      <c r="G23" s="78"/>
      <c r="H23" s="78"/>
      <c r="I23" s="78"/>
      <c r="J23" s="78"/>
      <c r="K23" s="78"/>
    </row>
    <row r="24" spans="1:11" s="80" customFormat="1" ht="18">
      <c r="A24" s="36"/>
      <c r="B24" s="37" t="s">
        <v>37</v>
      </c>
      <c r="C24" s="37"/>
      <c r="D24" s="37"/>
      <c r="E24" s="37"/>
      <c r="F24" s="37"/>
      <c r="G24" s="37"/>
      <c r="H24" s="37"/>
      <c r="I24" s="37"/>
      <c r="J24" s="37"/>
      <c r="K24" s="37"/>
    </row>
    <row r="25" spans="1:11" s="80" customFormat="1" ht="15" customHeight="1">
      <c r="A25" s="150" t="s">
        <v>25</v>
      </c>
      <c r="B25" s="150"/>
      <c r="D25" s="38" t="s">
        <v>28</v>
      </c>
      <c r="E25" s="37"/>
      <c r="F25" s="37"/>
      <c r="H25" s="37"/>
      <c r="I25" s="37"/>
      <c r="J25" s="37"/>
      <c r="K25" s="37"/>
    </row>
    <row r="26" spans="1:11" s="80" customFormat="1" ht="18">
      <c r="A26" s="36"/>
      <c r="B26" s="37"/>
      <c r="C26" s="37"/>
      <c r="D26" s="37"/>
      <c r="E26" s="37"/>
      <c r="F26" s="37"/>
      <c r="H26" s="37"/>
      <c r="I26" s="37"/>
      <c r="J26" s="37"/>
      <c r="K26" s="37"/>
    </row>
    <row r="27" spans="1:11" s="80" customFormat="1" ht="18">
      <c r="A27" s="81"/>
      <c r="B27" s="80" t="s">
        <v>44</v>
      </c>
      <c r="D27" s="80" t="s">
        <v>45</v>
      </c>
    </row>
    <row r="29" spans="1:11" ht="21" customHeight="1">
      <c r="B29" s="67" t="s">
        <v>110</v>
      </c>
    </row>
    <row r="30" spans="1:11" ht="21" customHeight="1">
      <c r="B30" s="67" t="s">
        <v>91</v>
      </c>
    </row>
  </sheetData>
  <mergeCells count="15">
    <mergeCell ref="A1:B1"/>
    <mergeCell ref="A2:B2"/>
    <mergeCell ref="H2:K2"/>
    <mergeCell ref="J3:K3"/>
    <mergeCell ref="A5:B5"/>
    <mergeCell ref="H5:I5"/>
    <mergeCell ref="A25:B25"/>
    <mergeCell ref="A17:B17"/>
    <mergeCell ref="A22:B22"/>
    <mergeCell ref="J6:K6"/>
    <mergeCell ref="A8:K8"/>
    <mergeCell ref="A10:A11"/>
    <mergeCell ref="B10:B11"/>
    <mergeCell ref="C10:C11"/>
    <mergeCell ref="F10:G10"/>
  </mergeCells>
  <pageMargins left="0.63" right="0.7" top="0.75" bottom="0.75" header="0.3" footer="0.3"/>
  <pageSetup paperSize="9" scale="7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ТП</vt:lpstr>
      <vt:lpstr>ВЛ</vt:lpstr>
      <vt:lpstr>УНО</vt:lpstr>
      <vt:lpstr>ВЛ!Область_печати</vt:lpstr>
      <vt:lpstr>ТП!Область_печати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2024-02-27T09:45:23Z</dcterms:modified>
</cp:coreProperties>
</file>