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ТП" sheetId="1" r:id="rId1"/>
    <sheet name="доп.ТП" sheetId="3" r:id="rId2"/>
    <sheet name="ВЛ" sheetId="2" r:id="rId3"/>
    <sheet name="доп.ВЛ" sheetId="4" r:id="rId4"/>
    <sheet name="УНО" sheetId="5" r:id="rId5"/>
    <sheet name="с девоном" sheetId="6" r:id="rId6"/>
  </sheets>
  <definedNames>
    <definedName name="_xlnm.Print_Area" localSheetId="2">ВЛ!$A$1:$K$104</definedName>
    <definedName name="_xlnm.Print_Area" localSheetId="1">доп.ТП!$A$1:$K$41</definedName>
    <definedName name="_xlnm.Print_Area" localSheetId="0">ТП!$A$1:$K$69</definedName>
  </definedNames>
  <calcPr calcId="124519"/>
</workbook>
</file>

<file path=xl/calcChain.xml><?xml version="1.0" encoding="utf-8"?>
<calcChain xmlns="http://schemas.openxmlformats.org/spreadsheetml/2006/main">
  <c r="K76" i="4"/>
  <c r="J76"/>
  <c r="H76"/>
  <c r="F76"/>
  <c r="D76"/>
  <c r="J50" i="2"/>
  <c r="K39" l="1"/>
  <c r="J39"/>
  <c r="H39"/>
  <c r="F39"/>
  <c r="D39"/>
  <c r="A15" i="4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K91" i="2"/>
  <c r="J91"/>
  <c r="H91"/>
  <c r="F91"/>
  <c r="D91"/>
  <c r="A55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K106" i="6"/>
  <c r="J106"/>
  <c r="H106"/>
  <c r="F106"/>
  <c r="D106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D25" i="2"/>
  <c r="D22"/>
  <c r="K54" i="1"/>
  <c r="J54"/>
  <c r="J59" s="1"/>
  <c r="H54"/>
  <c r="F54"/>
  <c r="F59" s="1"/>
  <c r="D54"/>
  <c r="D59" s="1"/>
  <c r="K30"/>
  <c r="J30"/>
  <c r="H30"/>
  <c r="F30"/>
  <c r="D30"/>
  <c r="D18"/>
  <c r="H29"/>
  <c r="K58"/>
  <c r="J58"/>
  <c r="H58"/>
  <c r="H27" i="2"/>
  <c r="J27" s="1"/>
  <c r="K20" i="5"/>
  <c r="J20"/>
  <c r="H20"/>
  <c r="K15"/>
  <c r="J15"/>
  <c r="H15"/>
  <c r="F15"/>
  <c r="F20" s="1"/>
  <c r="D15"/>
  <c r="D20" s="1"/>
  <c r="K52" i="2"/>
  <c r="H52"/>
  <c r="F52"/>
  <c r="D52"/>
  <c r="J48"/>
  <c r="D33" i="1"/>
  <c r="F33"/>
  <c r="H33"/>
  <c r="J33"/>
  <c r="K33"/>
  <c r="D50"/>
  <c r="F50"/>
  <c r="H50"/>
  <c r="J50"/>
  <c r="K50"/>
  <c r="K59" l="1"/>
  <c r="J52" i="2"/>
  <c r="K29"/>
  <c r="F29"/>
  <c r="K45"/>
  <c r="F45"/>
  <c r="D44"/>
  <c r="J44" s="1"/>
  <c r="H43"/>
  <c r="J43" s="1"/>
  <c r="H42"/>
  <c r="J42" s="1"/>
  <c r="H41"/>
  <c r="J41" s="1"/>
  <c r="H24"/>
  <c r="J24" s="1"/>
  <c r="H26"/>
  <c r="J26" s="1"/>
  <c r="H28"/>
  <c r="J28" s="1"/>
  <c r="H25"/>
  <c r="J25" s="1"/>
  <c r="H23"/>
  <c r="J23" s="1"/>
  <c r="H22"/>
  <c r="J22" s="1"/>
  <c r="H21"/>
  <c r="J21" s="1"/>
  <c r="H20"/>
  <c r="J20" s="1"/>
  <c r="H19"/>
  <c r="J19" s="1"/>
  <c r="H18"/>
  <c r="J18" s="1"/>
  <c r="H17"/>
  <c r="J17" s="1"/>
  <c r="H16"/>
  <c r="J16" s="1"/>
  <c r="F46" l="1"/>
  <c r="F92" s="1"/>
  <c r="K46"/>
  <c r="K92" s="1"/>
  <c r="J29"/>
  <c r="J45"/>
  <c r="D45"/>
  <c r="H29"/>
  <c r="D29"/>
  <c r="H45"/>
  <c r="K18" i="1"/>
  <c r="J18"/>
  <c r="H18"/>
  <c r="F18"/>
  <c r="H24"/>
  <c r="H21"/>
  <c r="F29"/>
  <c r="D29"/>
  <c r="H46" i="2" l="1"/>
  <c r="H92" s="1"/>
  <c r="J46"/>
  <c r="J92" s="1"/>
  <c r="D46"/>
  <c r="D92" s="1"/>
  <c r="J24" i="1"/>
  <c r="K29"/>
  <c r="J29"/>
  <c r="K24"/>
  <c r="K21"/>
  <c r="J21"/>
  <c r="H59"/>
  <c r="F24"/>
  <c r="F21"/>
  <c r="D21"/>
  <c r="D24"/>
</calcChain>
</file>

<file path=xl/sharedStrings.xml><?xml version="1.0" encoding="utf-8"?>
<sst xmlns="http://schemas.openxmlformats.org/spreadsheetml/2006/main" count="724" uniqueCount="243">
  <si>
    <t>"СОГЛАСОВАНО"</t>
  </si>
  <si>
    <t>"УТВЕРЖДАЮ"</t>
  </si>
  <si>
    <t>Начальник ПЭО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</si>
  <si>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</si>
  <si>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</si>
  <si>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</si>
  <si>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</si>
  <si>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</si>
  <si>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</si>
  <si>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</si>
  <si>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</si>
  <si>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</si>
  <si>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</si>
  <si>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</si>
  <si>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</si>
  <si>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</si>
  <si>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</si>
  <si>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</si>
  <si>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</si>
  <si>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 шт</t>
  </si>
  <si>
    <t>Итого:</t>
  </si>
  <si>
    <t>2.1</t>
  </si>
  <si>
    <t>Трансформаторные подстанции</t>
  </si>
  <si>
    <t>2.2</t>
  </si>
  <si>
    <t>КЛ 0,4 кВ</t>
  </si>
  <si>
    <t>2.3</t>
  </si>
  <si>
    <t>КЛ 6-10 кВ</t>
  </si>
  <si>
    <t>2.4</t>
  </si>
  <si>
    <t>Ремонт КЛ-0,4кВ по дефектам</t>
  </si>
  <si>
    <t>Ремонт КЛ-6/10кВ по дефектам</t>
  </si>
  <si>
    <t>Начальник ПТО</t>
  </si>
  <si>
    <t>Ревизия и наладка РЗА</t>
  </si>
  <si>
    <t>Всего за текущий ремонт:</t>
  </si>
  <si>
    <t>Е.Л.Мазоватов</t>
  </si>
  <si>
    <t>Начальник ТПиКЛ</t>
  </si>
  <si>
    <t>М.Д.Шаймарданов</t>
  </si>
  <si>
    <t>Инвестиционная программа на 2023г</t>
  </si>
  <si>
    <t>Тех.присоединение 2023</t>
  </si>
  <si>
    <t xml:space="preserve">Текущий ремонт ОС </t>
  </si>
  <si>
    <t>Текущий ремонт ОС</t>
  </si>
  <si>
    <t>2.2.</t>
  </si>
  <si>
    <t>Замена приборов учета эл/энергии потребителей в целях исполнения ФЗ №522 от 27.12.2018г.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</si>
  <si>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</si>
  <si>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</si>
  <si>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</si>
  <si>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</si>
  <si>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ТО-1 Воздушные линии 6/10кВ (обходы и осмотры)</t>
  </si>
  <si>
    <t>2.3.</t>
  </si>
  <si>
    <t>Составил:</t>
  </si>
  <si>
    <t>РП/ТП-011, РУ-6кВ, яч.6 замена т/т 200/5</t>
  </si>
  <si>
    <t>РП/ТП-011, РУ-6кВ, яч.9 замена т/т 200/5</t>
  </si>
  <si>
    <t>РП/ТП-011, РУ-6кВ, яч.5 замена т/н</t>
  </si>
  <si>
    <t>РП/ТП-011, РУ-6кВ, яч.10 замена т/н</t>
  </si>
  <si>
    <t>ТП-559, РУ-6кВ, яч.2 замена т/т 150/5</t>
  </si>
  <si>
    <t>ТП-559, РУ-6кВ, яч.5 замена т/н</t>
  </si>
  <si>
    <t>ТП-506, РУ-6кВ, яч.1 замена т/т 30/5</t>
  </si>
  <si>
    <t>ТП-506, РУ-6кВ, яч.3 замена т/н</t>
  </si>
  <si>
    <t>РП-16, РУ-6кВ, яч.16 установка т/т 50/5</t>
  </si>
  <si>
    <t>РП-16, РУ-6кВ, яч.1 установка т/т 50/5</t>
  </si>
  <si>
    <t>РП-16, РУ-6кВ, яч.2 установка т/т 50/5</t>
  </si>
  <si>
    <t>РП-16, РУ-6кВ, яч.5 замена т/н</t>
  </si>
  <si>
    <t>РП-16, РУ-6кВ, яч.12 замена т/н</t>
  </si>
  <si>
    <t>ЦРП-2 "ОЗНПО" (организация учета на границе для ТП-169), РУ-6кВ, яч.5 - замена т/т 10/5 и тн</t>
  </si>
  <si>
    <t>ЦРП-2 "ОЗНПО" (организация учета на границе для ТП-169), РУ-6кВ, яч.12 - замена т/т 10/5 и тн</t>
  </si>
  <si>
    <t>По инвестпрограмме 2023г. Монтаж(замена) в/в т/тока и т/напряжения:</t>
  </si>
  <si>
    <t>ТП-035 ф.Ленина, 42. Замена голого провода на СИП с увеличением сечения</t>
  </si>
  <si>
    <t>_______________И.Г.Тухбатуллин</t>
  </si>
  <si>
    <t>_______________Хамзина Е.Ф.</t>
  </si>
  <si>
    <t>Генеральный директор АО "ОЭС"</t>
  </si>
  <si>
    <t>Р.М.Гайсин</t>
  </si>
  <si>
    <t>Главный инженер АО "ОЭС"</t>
  </si>
  <si>
    <t>Минус 2 электромонтера - отпуск/больничный</t>
  </si>
  <si>
    <t>Качество напряжения Черемуховая, 1Б (Ж-62 от 26.05.2023г.)</t>
  </si>
  <si>
    <t>Итого: 8 электромонтеров * 167 час = 1 336 чел/час</t>
  </si>
  <si>
    <t>Дополнение к Плану работ по участку  ТПиКЛ на ОКТЯБРЬ  2023 г.</t>
  </si>
  <si>
    <t>659 м</t>
  </si>
  <si>
    <t>ТП-196/Гагарина, Нифантова</t>
  </si>
  <si>
    <t>Выправка опоры по ул.кольцо С.Батыра, дом 8</t>
  </si>
  <si>
    <t>ЗП-95. Маркелова Валентина Владимировна
индивидуальный садовый дом, расположенный по адресу: г.Октябрьский, сдт «Девон-2», участок 568.</t>
  </si>
  <si>
    <t>ЗП-98. Лыков Сергей Николаевич
индивидуальный садовый дом, расположенный по адресу: г.Октябрьский, сдт «Девон-2», участок 290.</t>
  </si>
  <si>
    <t>ЗП-101. Бояркин Александр Владимирович
индивидуальный садовый дом, расположенный по адресу: г.Октябрьский, сдт «Девон-2», участок 611.</t>
  </si>
  <si>
    <t>ЗП-105. Ситдикова Клара Канзыловна
индивидуальный садовый дом, расположенный по адресу: г.Октябрьский, сдт «Девон-2», участок 581.</t>
  </si>
  <si>
    <t>ЗП-110. Торгашова Олеся Сергеевна
индивидуальный садовый дом, расположенный по адресу: г.Октябрьский, сдт «Девон-2», участок 487а.</t>
  </si>
  <si>
    <t>ЗП-111. Фахртдинов Тагир Габделахатович
Индивидуальный садовый дом, расположенный по адресу: РБ, г. Октябрьский, С/т «Девон-2», уч. 506</t>
  </si>
  <si>
    <t>ЗП-112. Фахртдинов Равиль Ямгутдинович
индивидуальный садовый дом, расположенный по адресу: г.Октябрьский, сдт «Девон-2», участок 604</t>
  </si>
  <si>
    <t>ЗП-117. Саетгареева Зульфия Асгатовна
индивидуальный садовый дом, расположенный по адресу: г.Октябрьский, сдт «Девон-2», участок 370.</t>
  </si>
  <si>
    <t>ЗП-118. Гареев Алик Марсович
индивидуальный садовый дом, расположенный по адресу: г.Октябрьский, сдт «Девон-2», участок 554.</t>
  </si>
  <si>
    <t>ЗП-126. Семенова Надежда Михайловна
индивидуальный садовый дом, расположенный по адресу: г.Октябрьский, сдт «Девон-2», рядом с участком №618.</t>
  </si>
  <si>
    <t>ЗП-128. Гайбадуллин Айнур Альфирович
Индивидуальный садовый дом, расположенный по адресу: РБ, г. Октябрьский, С/т «Девон-2», уч. 607.</t>
  </si>
  <si>
    <t>ЗП-131. Гиздатов Рамиль Фанисович
нежилое здание, расположенное по адресу: РБ, г. Октябрьский, ул.Северная, д.19/40.</t>
  </si>
  <si>
    <t>ЗП-137. Саубанов Марат Сагидуллович
индивидуальный садовый дом, расположенный по адресу: г.Октябрьский, сдт «Девон-2», участок 643.</t>
  </si>
  <si>
    <t>ЗП-144. Топорова Лариса Тарасовна
индивидуальный садовый дом, расположенный по адресу: г.Октябрьский, сдт «Девон-2», участок 487.</t>
  </si>
  <si>
    <t>ЗП-153. Салихов Ирек Тимерханович
Объект: индивидуальный жилой дом. Расположен по адресу: г.Октябрьский, ул.Радостная, д.31.</t>
  </si>
  <si>
    <t>ЗП-678. Гирфанова Минзиля Минниахметовна
Индивидуальный садовый дом, расположенный по адресу: РБ, г. Октябрьский, СДТ «Восход-2», участок 138</t>
  </si>
  <si>
    <t>ЗП-679. Гирфанова Минзиля Минниахметовна
Индивидуальный садовый дом, расположенный по адресу: РБ, г. Октябрьский, СДТ «Восход-2», участок 137</t>
  </si>
  <si>
    <t>ЗП-685. Кущ Сергей Николаеви
Индивидуальный садовый дом, расположенный по адресу: РБ, г. Октябрьский, К/С «Нефтяник», участок № 180.</t>
  </si>
  <si>
    <t>ЗП-686. Журавлев Сергей Николаевич
Индивидуальный садовый дом, расположенный по адресу: г.Октябрьский, СНТ "Ягодка", участок № 107.</t>
  </si>
  <si>
    <t>ЗП-695. Дюбакова Ольга Витальевна
Индивидуальный садовый дом, расположенный по адресу: РБ, г. Октябрьский, К/С "Восточный", участок №65</t>
  </si>
  <si>
    <t>ЗП-698. Пшенцова Эльмира Фатиховна
Индивидуальный садовый дом, расположенный по адресу: РБ, г. Октябрьский, СДТ "Восход-1", участок 187</t>
  </si>
  <si>
    <t>ЗП-699. Зинатуллин Тимур Рифкатович
Индивидуальный гараж, расположенный по адресу: РБ, г. Октябрьский, ул. Комсомольская,</t>
  </si>
  <si>
    <t>ЗП-705. Гибадуллина Динара Азатовна
Индивидуальный жилой дом, расположенный по адресу: РБ, г. Октябрьский, севернее трассы М5, участок №180, (мкр. Радужный, ул. Березовая, з/у № 81),</t>
  </si>
  <si>
    <t>ЗП-716. Хабибуллина Мария Павловна
Индивидуальный жилой дом, расположенный по адресу: РБ, г. Октябрьский, ул. Южная, дом 65,</t>
  </si>
  <si>
    <t>ЗП-723. Ялилова Алина Зинуровна
Индивидуальный жилой дом, расположенный по адресу: РБ, г. Октябрьский, 2-й проезд Отрадной, дом 5,</t>
  </si>
  <si>
    <t>ЗП-725. Мамаева Лариса Назифовна
Временное присоединение ЛЭП-0,4кВ для электроснабжения передвижных строительных механизмов в целях строительства объекта: Здание спортшколы ФК «Девон», расположенных по адресу: РБ, г. Октябрьский, ул. Шашина, 18,</t>
  </si>
  <si>
    <r>
      <t xml:space="preserve">Грицаев Евгений Николаевич
Индивидуальный садовый дом, расположенный по адресу: РБ, г. Октябрьский, СДТ "Девон-2", участок 141, Строительство ВЛИ + прибора учета. </t>
    </r>
    <r>
      <rPr>
        <b/>
        <sz val="9"/>
        <rFont val="Arial"/>
        <family val="2"/>
        <charset val="204"/>
      </rPr>
      <t>ЗП-435</t>
    </r>
  </si>
  <si>
    <t>34 шт.</t>
  </si>
  <si>
    <t>Установка базовой станции в пос.Московке</t>
  </si>
  <si>
    <t>1 шт.</t>
  </si>
  <si>
    <t>Итого: 3 рабочих *167ч=501 чел/час</t>
  </si>
  <si>
    <t>Помещения (кроме ТП)</t>
  </si>
  <si>
    <t>Мастер УНО</t>
  </si>
  <si>
    <t>Р.Г.Набиуллин</t>
  </si>
  <si>
    <t>Текущий ремонт спорт зала</t>
  </si>
  <si>
    <t>Металлоконструкции</t>
  </si>
  <si>
    <t>Итого по текущему ремонту:</t>
  </si>
  <si>
    <t>Изготовление металлоконструкций для участков</t>
  </si>
  <si>
    <t>1.1.</t>
  </si>
  <si>
    <t>2.1.</t>
  </si>
  <si>
    <t>Работы по распоряжению</t>
  </si>
  <si>
    <t>3.1.</t>
  </si>
  <si>
    <t>Прочие виды работ</t>
  </si>
  <si>
    <t>Всего по форме:</t>
  </si>
  <si>
    <t>План работ по участку  ТПиКЛ на НОЯБРЬ  2023 г.</t>
  </si>
  <si>
    <t>План работ по участку  ВЛ на НОЯБРЬ  2023 г.</t>
  </si>
  <si>
    <t>Дополнение к Плану работ по участку ВЛ на НОЯБРЬ  2023 г.</t>
  </si>
  <si>
    <t>План работ по участку  УНО на НОЯБРЬ  2023 г.</t>
  </si>
  <si>
    <t>ТО-1 ТП-160</t>
  </si>
  <si>
    <t>ТО-1 ТП-178</t>
  </si>
  <si>
    <t>ТО-1 ТП-179</t>
  </si>
  <si>
    <t>ТО-1 ТП-231</t>
  </si>
  <si>
    <t>РП-8</t>
  </si>
  <si>
    <t>ТП-15</t>
  </si>
  <si>
    <t>ТП-016</t>
  </si>
  <si>
    <t>На участке ТПиКЛ в ноябре работают 10 электромонтеров</t>
  </si>
  <si>
    <t>ТП-030/фрунзе 1, 3</t>
  </si>
  <si>
    <t>ТП-042/Стройка, Шиномонтаж, Кортунова</t>
  </si>
  <si>
    <t>ТП-056/Свердлова</t>
  </si>
  <si>
    <t>ТП-080/Кузнечная, СПС</t>
  </si>
  <si>
    <t>ТП-096/Кувыкина, 2,4,6</t>
  </si>
  <si>
    <t>ТП-129/Халтурина, Нуриманова</t>
  </si>
  <si>
    <t>ТП-166/Белоглазова</t>
  </si>
  <si>
    <t>ТП-183/Каратова, Чеверева</t>
  </si>
  <si>
    <t>ТП-218/ф.1,2,3</t>
  </si>
  <si>
    <t>ТП-232/32 микр</t>
  </si>
  <si>
    <t>ТП-300/ проезд 9 января</t>
  </si>
  <si>
    <t>ф.70-41/от ГПП до ТП-106</t>
  </si>
  <si>
    <t>ф.70-46/к ТП-543, 557, 527, 536, 207</t>
  </si>
  <si>
    <t>ф.70-54/ к РП-9, ТП-191</t>
  </si>
  <si>
    <t>ф.701-16/ о ТП-234, ТП-214,ф.701-03/от ТП-234</t>
  </si>
  <si>
    <t>На участке ВЛ в ноябре работают 10 электромонтеров</t>
  </si>
  <si>
    <t>На участке уно в ноябре работают 3 РАБОЧИХ (сварщик, слесарь, маляр)</t>
  </si>
  <si>
    <t>ЗП-57. Халирахманова Рамзия Шамратовна
Садовый дом, расположенный по адресу: РБ, г. Октябрьский, СДТ «Радуга», уч. 90,</t>
  </si>
  <si>
    <t xml:space="preserve">ЗП-115. Хайруллин Азат Ильшатович
Объект: индивидуальный гараж. Расположен по адресу: г.Октябрьский, ул.Центрспецстрой, д.46. </t>
  </si>
  <si>
    <t>ЗП-161. Казиханова Зиля Фоатовна
Индивидуальный жилой дом, расположенный по адресу: РБ, г. Октябрьский, ул. Хайрутдинова, д. 18</t>
  </si>
  <si>
    <t>ЗП-162. Еникеев Ринат Радикович
Магазин, расположенный по адресу: РБ, г. Октябрьский, ул. Рабочая, 38,</t>
  </si>
  <si>
    <t>ЗП-163. Чернова Екатерина Михайловна
Индивидуальный садовый дом, расположенный по адресу: РБ, г. Октябрьский, СДТ «Девон-2», участок 634</t>
  </si>
  <si>
    <t>ЗП-168. Иванчин Виктор Сергеевич
Индивидуальный садовый дом, расположенный по адресу: РБ, г. Октябрьский, СДТ «Девон-2», участок 196а</t>
  </si>
  <si>
    <t>ЗП-170. Саяхов Ильдар Шамилевич
Индивидуальный садовый дом, расположенный по адресу: РБ, г. Октябрьский, СДТ «Ягодка», участок 76</t>
  </si>
  <si>
    <t>ЗП-172. Николаева Евдокия Александровна
Индивидуальный садовый дом, расположенный по адресу: РБ, г. Октябрьский, территория Садоводческого товарищества «Девон-2», уч. 030</t>
  </si>
  <si>
    <t>ЗП-174. Назмидинова Джамила Мухидиновна
Индивидуальный жилой дом, расположенный по адресу: РБ, г. Октябрьский, ул. Ударная, з/у 36,</t>
  </si>
  <si>
    <t xml:space="preserve">ЗП-175. Юнусов Марсель Фагимович
Индивидуальный садовый дом, расположенный по адресу: РБ, г. Октябрьский, СДТ «Радуга», участок №36, </t>
  </si>
  <si>
    <t>ЗП-176. Яркеев Руслан Амирзянович
Индивидуальный жилой дом, расположенный по адресу: РБ, г. Октябрьский, ул. Р.Нигмати, з/у 80а</t>
  </si>
  <si>
    <t>ЗП-177. Авинов Юрий Алексеевич
Индивидуальный садовый дом, расположенный по адресу: РБ, г. Октябрьский, сдт «Девон-2», участок 606</t>
  </si>
  <si>
    <t>ЗП-179. Ремпель Айгуль Филусевна
Индивидуальный гараж, расположенный по адресу: РБ, г. Октябрьский, 29 микрорайон, в районе существующего кооператива №55, гараж №16</t>
  </si>
  <si>
    <t>ЗП-185. Халилов Александр Фаридович
Индивидуальный жилой дом, расположенный по адресу: РБ, г. Октябрьский, микрорайон Радужный, ул. Янтарная, з/у №175,</t>
  </si>
  <si>
    <t>ЗП-192. Федорков Владимир Петрович
Индивидуальный садовый дом, расположенный по адресу: РБ, г. Октябрьский, СДТ «Девон-2», участок 273</t>
  </si>
  <si>
    <t>ЗП-193. Каримов Азат Галимьянович
Индивидуальный садовый дом, расположенный по адресу: РБ, г. Октябрьский, СДТ «Девон-2», участок 704,</t>
  </si>
  <si>
    <t>ЗП-195. Миннуллин Махасим Исламович
Индивидуальный садовый дом, расположенный по адресу: РБ, г. Октябрьский, СДТ "Девон-2", участок 570,</t>
  </si>
  <si>
    <t>ЗП-196. Борисова Ирина Анатольевна
Индивидуальный садовый дом, расположенный по адресу: РБ, г. Октябрьский, тер. СНТ "Девон-2", рядом с участком 597</t>
  </si>
  <si>
    <t>ЗП-198. Романова Полина Олеговна
Индивидуальный садовый дом, расположенный по адресу: РБ, г. Октябрьский, СДТ «Девон-2», участок 682,</t>
  </si>
  <si>
    <t>ЗП-199. Галлямова Люция Равилевна
Индивидуальный жилой дом, расположенный по адресу: г. Октябрьский, 4-й проезд Матросова, 10Б/1</t>
  </si>
  <si>
    <t>ЗП-200. Ишмуратов Марсель Миниярович
Индивидуальный жилой дом, расположенный по адресу: РБ, г. Октябрьский, ул. Садовое кольцо, 429 (в связи с увеличением мощности)</t>
  </si>
  <si>
    <t>ЗП-205. Рубанова Ирина Георгиевна
Индивидуальный садовый дом, расположенный по адресу: РБ, г. Октябрьский, СДТ «Девон-2», участок 161,</t>
  </si>
  <si>
    <t>ЗП-206. Хуснутдинов Ильдар Хамзович
Индивидуальный жилой дом, расположенный по адресу: г. Октябрьский, севернее трассы М5, уч. 56</t>
  </si>
  <si>
    <t>ЗП-207. Высоцкий Алексей Михайлович
Индивидуальный жилой дом, расположенный по адресу: РБ, г. Октябрьский, ул. М.Гареева,</t>
  </si>
  <si>
    <t>ЗП-208. Лобачев Сергей Владимирович
Индивидуальный садовый дом, расположенный по адресу: РБ, г. Октябрьский, СДТ «Девон-2», уч. 603</t>
  </si>
  <si>
    <t>ЗП-209. Салихов Ирек Тимерханович
Индивидуальный жилой дом, расположенный по адресу: г. Октябрьский, ул. Радостная, уч. 15</t>
  </si>
  <si>
    <t>ЗП-211. Альмухаметов Рустем Сулейманович
Индивидуальный садовый дом, расположенный по адресу: РБ, г. Октябрьский, СДТ «Девон-2», участок 508</t>
  </si>
  <si>
    <t>ЗП-213. Гизатуллина Гульнара Рауфовна
Индивидуальный садовый дом, расположенный по адресу: РБ, г. Октябрьский, территория СНТ «Девон-2», з/у 15а</t>
  </si>
  <si>
    <t>ЗП-215. Галиуллина Зайтуна Маснавиевна
Индивидуальный садовый дом, расположенный по адресу: РБ, г. Октябрьский, с/т «Акташ», уч. 203</t>
  </si>
  <si>
    <t>ЗП-218. Яловега Валентина Афанасьевна
Индивидуальный садовый дом, расположенный по адресу: РБ, г. Октябрьский, СДТ «Девон-2», уч. 517</t>
  </si>
  <si>
    <t>ЗП-219. Каримов Руслан Рамилевич
Индивидуальный жилой дом, расположенный по адресу: РБ, г. Октябрьский, микрорайон Радужный, ул. Янтарная, з/у № 147</t>
  </si>
  <si>
    <t>ЗП-221. Шайхлисламова Алия Рустамовна
Индивидуальный жилой дом, расположенный по адресу: г. Октябрьский, ул. Репина, дом 71</t>
  </si>
  <si>
    <t>ЗП-223. Фаритов Равиль Григорьевич
Индивидуальный гараж, расположенный по адресу: РБ, г. Октябрьский, ул. Пушкина на территории бывшего пивзавода, гараж № 10</t>
  </si>
  <si>
    <t>ЗП-225. Леонов Владимир Юрьевич
Нежилое здание, расположенное по адресу: РБ, г. Октябрьский, ул. Космонавтов, д.18,</t>
  </si>
  <si>
    <t>ЗП-232. Махмутова Залифа Яхиевна
Нежилое здание под производственную деятельность, расположенное по адресу: РБ, г. Октябрьский, ул. Космонавтов, в районе Дома мебели «Европласт»</t>
  </si>
  <si>
    <t>ЗП-234. Назаров Дмитрий Анатольевич
Индивидуальный жилой дом, расположенный по адресу: РБ, г. Октябрьский, ул. Красноармейская, дом 3,</t>
  </si>
  <si>
    <t>ЗП-235. Шарифуллин Ринат Фаритович
Индивидуальный жилой дом, расположенный по адресу: РБ, г. Октябрьский, ул. Марины Цветаевой, уч. 7</t>
  </si>
  <si>
    <t xml:space="preserve">ЗП-239. Макаров Алексей Николаевич
Индивидуальный садовый дом, расположенный по адресу: РБ, г. Октябрьский, СДТ «Девон-2», участок 250, </t>
  </si>
  <si>
    <t>ЗП-240. Ковалева Елена Фаддеевна
Индивидуальный садовый дом, расположенный по адресу: РБ, г. Октябрьский, СДТ «Девон-2», уч. 257,</t>
  </si>
  <si>
    <t>ЗП-242. Бобенко Венера Альтафтдиновна
Индивидуальный садовый дом, расположенный по адресу: РБ, г. Октябрьский, СДТ «Девон-2», участок 509,</t>
  </si>
  <si>
    <t>ЗП-243. Аллалыев Илья Рамильевич
Индивидуальный садовый дом, расположенный по адресу: РБ, г. Октябрьский, С/Т «Акташ», участок №98</t>
  </si>
  <si>
    <t>ЗП-244. Андреев Сергей Степанович
Нежилое здание, расположенное по адресу: РБ, г. Октябрьский, ул. Северная, зд.1/12</t>
  </si>
  <si>
    <t>ЗП-245. Мустафаева Айгуль ВелиКызы
Нежилое помещение (автосервис), расположенное по адресу: РБ, г. Октябрьский, территория ГСК ПРЦ ЭО, 80</t>
  </si>
  <si>
    <t>ЗП-246. Маторина Лейсан Ринатовна
Индивидуальный жилой дом, расположенный по адресу: РБ, г. Октябрьский, мкр. Приозерный, ул. Виктора Зотова, земельный участок 37</t>
  </si>
  <si>
    <t>ЗП-247. Бражникова Марина Степановна
Индивидуальный садовый дом, расположенный по адресу: РБ, г. Октябрьский, СДТ «Девон-2», уч. 501</t>
  </si>
  <si>
    <t>ЗП-248. Шарифуллина Гульнара Фаритовна
Индивидуальный жилой дом, расположенный по адресу: РБ, г. Октябрьский, ул. Объездная, з/у 1Е</t>
  </si>
  <si>
    <t>ЗП-250. Хафизов Руслан Зуфарович
Индивидуальный садовый дом, расположенный по адресу: РБ, г. Октябрьский, СДТ «Девон-2», уч. 514,</t>
  </si>
  <si>
    <t>ЗП-754. Хакимов Артур Фанулевич
Индивидуальный жилой дом, расположенный по адресу: РБ, г. Октябрьский, микрорайон Радужный, ул. Березовая, участок № 21,</t>
  </si>
  <si>
    <t>ЗП-755. Идиятуллин Линар Рефмирович
Индивидуальный жилой дом, расположенный по адресу: РБ, г. Октябрьский, ул. Гагарина, д. 16,</t>
  </si>
  <si>
    <t>ЗП-756. Мухаметдинов Ринат Рафикович
Индивидуальный гараж, расположенный по адресу: РБ, г. Октябрьский, ул. Нуриманова, д. 34</t>
  </si>
  <si>
    <t>ЗП-757. Мамаджонов Шарифжон Комилжонович
Индивидуальный жилой дом, расположенный по адресу: РБ, г. Октябрьский, ул. Красная, участок № 76</t>
  </si>
  <si>
    <t>ЗП-760. Юлдошев Турсумамат Турсумамат
Индивидуальный жилой дом, расположенный по адресу: РБ, г. Октябрьский, ул. Дегтяря,</t>
  </si>
  <si>
    <t>ЗП-772. Таминдаров Рафаэль Ягафарович (Общество с ограниченной ответственностью "Строительное управление-133")
Временное присоединение ЛЭП-0,4кВ для электроснабжения сторожевого вагончика строительной площадки, расположенного по адресу: РБ, г. Октябрьский, 32А мкр., проспект Московский 8/1,</t>
  </si>
  <si>
    <t>ЗП-779. Юлдошев Мухаммад Давронович
Индивидуальный жилой дом, расположенный по адресу: РБ, г. Октябрьский, ул. Совхозная, з/у 46г/3</t>
  </si>
  <si>
    <t>ЗП-780. Юлдошев Мухаммад Давронович
Индивидуальный жилой дом, расположенный по адресу: РБ, г. Октябрьский, ул. Совхозная, з/у 46г/1</t>
  </si>
  <si>
    <t>ЗП-781. Юлдошев Мухаммад Давронович
Индивидуальный жилой дом, расположенный по адресу: РБ, г. Октябрьский, ул. Совхозная, з/у 46г/3,</t>
  </si>
  <si>
    <t>ЗП-782. Юлдошев Мухаммад Давронович
Индивидуальный жилой дом, расположенный по адресу: РБ, г. Октябрьский, ул. Совхозная, з/у 46в/2,</t>
  </si>
  <si>
    <t>ЗП-783. Юлдошев Мухаммад Давронович
Индивидуальный жилой дом, расположенный по адресу: РБ, г. Октябрьский, ул. Совхозная, з/у 46 в/3</t>
  </si>
  <si>
    <t>ЗП-784. Юлдошев Мухаммад Давронович
Индивидуальный жилой дом, расположенный по адресу: РБ, г. Октябрьский, ул. Совхозная, з/у 46 в/1</t>
  </si>
  <si>
    <t>ЗП-785. Фатхутдинов Камиль Альфредович
Индивидуальный жилой дом, расположенный по адресу: РБ, г. Октябрьский, 2-й проезд Березовый, з/у 9,</t>
  </si>
  <si>
    <t>ЗП-787. Галлямова Рашида Садыковна
Индивидуальный жилой дом, расположенный по адресу: РБ, г. Октябрьский, ул. Заводская, д. 15</t>
  </si>
  <si>
    <t>ЗП-797. Решетова Зугра Загировна
Индивидуальный жилой дом, расположенный по адресу: РБ, г. Октябрьский, проезд Н.Байбакова, дом 6</t>
  </si>
  <si>
    <t>ЗП-798. Канипов Руслан Маратович
Индивидуальный жилой дом, расположенный по адресу: РБ, г. Октябрьский, 1-й проезд Совхозный, 10,</t>
  </si>
  <si>
    <t>ЗП-800. Бекчанов Уморбек Курбонбоевич
Индивидуальный садовый дом, расположенный по адресу: РБ, г. Октябрьский, СДТ «Восход-1», участок 76</t>
  </si>
  <si>
    <t>ЗП-809. Бартенев Михаил Калинович
Индивидуальный гараж № 1/1, расположенный по адресу: РБ, г. Октябрьский, ул. Салават Батыра, во дворе детской школы юных натуралистов</t>
  </si>
  <si>
    <t>ЗП-816. Ситникова Ольга Владимировна
Нежилое помещение, расположенное по адресу: РБ, г. Октябрьский, проспект Ленина, д. 28</t>
  </si>
  <si>
    <t>шт.</t>
  </si>
  <si>
    <t>ЗП-791. Геворгян Армен Гнелович (Общество с ограниченной ответственностью «РегионТорг»)
ЛЭП-0,4кВ для электроснабжения квартального уличного освещения. Подробное месторасположение: г. Октябрьский, ул. Осипенко, в район садового участка №7 в СНТ «50 лет Октября», СНТ «Дубки-2» и СНТ «Дубки-1» до ул. Молодежная,</t>
  </si>
  <si>
    <t>Эл.монтер-обходчик</t>
  </si>
  <si>
    <t>Эл.монтер по эскизированию трасс КЛ</t>
  </si>
  <si>
    <t>ТП-234, монтаж ячеек КСО. в/в испытание</t>
  </si>
  <si>
    <t>ТП-012А/Парк, Чапаева, Сад.кольцо д.162, дет.сад</t>
  </si>
  <si>
    <t>1050м.</t>
  </si>
  <si>
    <t>440м.</t>
  </si>
  <si>
    <t>200м.</t>
  </si>
  <si>
    <t>270м.</t>
  </si>
  <si>
    <t>960м.</t>
  </si>
  <si>
    <t>245м.</t>
  </si>
  <si>
    <t>590м.</t>
  </si>
  <si>
    <t>300м.</t>
  </si>
  <si>
    <t>90м.</t>
  </si>
  <si>
    <t>1530м.</t>
  </si>
  <si>
    <t>180м.</t>
  </si>
  <si>
    <t>500м.</t>
  </si>
  <si>
    <t>Работа по жалобам</t>
  </si>
  <si>
    <t>ул.1-й проез Нигмати, дом6 - качество эл.энергии</t>
  </si>
  <si>
    <t>Горная, 29а -вынос опоры</t>
  </si>
  <si>
    <t>Девон-2, уч.319 - замена АВ 16А на 25А</t>
  </si>
  <si>
    <t>Девон-2, уч.487 - замена АВ 16А на 25А</t>
  </si>
  <si>
    <t>Девон-2, уч.466 - замена АВ 16А на 25А</t>
  </si>
  <si>
    <t>Школьная, дом 9 - качество эл.энергии</t>
  </si>
  <si>
    <t>Строительство ВЛЗ-6кВ ф.12-18 от оп.104 до ТП-257. 2-й проезд Кооперативной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</si>
</sst>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2"/>
      <name val="Arial"/>
      <family val="2"/>
    </font>
    <font>
      <sz val="12"/>
      <color theme="1"/>
      <name val="Calibri"/>
      <family val="2"/>
      <charset val="204"/>
      <scheme val="minor"/>
    </font>
    <font>
      <u/>
      <sz val="12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64">
    <xf numFmtId="0" fontId="0" fillId="0" borderId="0" xfId="0"/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1" applyFont="1" applyFill="1" applyAlignment="1">
      <alignment horizontal="left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left" vertical="center"/>
    </xf>
    <xf numFmtId="0" fontId="3" fillId="0" borderId="6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6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left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1" fontId="3" fillId="0" borderId="5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3" fontId="2" fillId="0" borderId="6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" fontId="3" fillId="0" borderId="5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9" fontId="6" fillId="0" borderId="5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" fillId="0" borderId="0" xfId="1" applyFill="1"/>
    <xf numFmtId="0" fontId="0" fillId="0" borderId="0" xfId="0" applyFill="1"/>
    <xf numFmtId="0" fontId="1" fillId="0" borderId="0" xfId="1" applyFill="1" applyAlignment="1">
      <alignment horizontal="center"/>
    </xf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9" fillId="0" borderId="3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1" fontId="6" fillId="0" borderId="5" xfId="1" applyNumberFormat="1" applyFont="1" applyFill="1" applyBorder="1" applyAlignment="1">
      <alignment horizontal="right" vertical="center"/>
    </xf>
    <xf numFmtId="2" fontId="7" fillId="0" borderId="5" xfId="1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5" fillId="0" borderId="0" xfId="1" applyFont="1" applyFill="1" applyAlignment="1">
      <alignment horizontal="center"/>
    </xf>
    <xf numFmtId="0" fontId="15" fillId="0" borderId="0" xfId="1" applyFont="1" applyFill="1"/>
    <xf numFmtId="0" fontId="16" fillId="0" borderId="0" xfId="0" applyFont="1" applyFill="1"/>
    <xf numFmtId="0" fontId="15" fillId="0" borderId="0" xfId="1" applyNumberFormat="1" applyFont="1" applyFill="1" applyAlignment="1">
      <alignment vertic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2" fontId="3" fillId="0" borderId="5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8" fillId="0" borderId="0" xfId="0" applyFont="1" applyFill="1"/>
    <xf numFmtId="0" fontId="8" fillId="0" borderId="1" xfId="1" applyNumberFormat="1" applyFont="1" applyFill="1" applyBorder="1" applyAlignment="1">
      <alignment horizontal="center" vertical="center"/>
    </xf>
    <xf numFmtId="0" fontId="19" fillId="0" borderId="0" xfId="1" applyNumberFormat="1" applyFont="1" applyFill="1" applyAlignment="1">
      <alignment horizontal="right" vertical="center"/>
    </xf>
    <xf numFmtId="0" fontId="8" fillId="0" borderId="1" xfId="1" applyNumberFormat="1" applyFont="1" applyFill="1" applyBorder="1" applyAlignment="1">
      <alignment vertical="center"/>
    </xf>
    <xf numFmtId="0" fontId="17" fillId="0" borderId="1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7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horizontal="right" vertical="center"/>
    </xf>
    <xf numFmtId="0" fontId="17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horizontal="left"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20" fillId="0" borderId="0" xfId="0" applyFont="1" applyFill="1"/>
    <xf numFmtId="0" fontId="17" fillId="0" borderId="0" xfId="1" applyFont="1" applyFill="1"/>
    <xf numFmtId="0" fontId="13" fillId="0" borderId="0" xfId="1" applyFont="1" applyFill="1"/>
    <xf numFmtId="0" fontId="8" fillId="0" borderId="0" xfId="1" applyNumberFormat="1" applyFont="1" applyFill="1" applyAlignment="1">
      <alignment horizontal="left"/>
    </xf>
    <xf numFmtId="0" fontId="18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left" vertical="center" wrapText="1"/>
    </xf>
    <xf numFmtId="0" fontId="21" fillId="0" borderId="0" xfId="0" applyFont="1" applyFill="1"/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0" fontId="8" fillId="0" borderId="0" xfId="1" applyNumberFormat="1" applyFont="1" applyFill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Alignment="1">
      <alignment horizontal="center" wrapText="1"/>
    </xf>
    <xf numFmtId="0" fontId="13" fillId="0" borderId="0" xfId="1" applyFont="1" applyFill="1" applyAlignment="1">
      <alignment horizontal="center" vertical="center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horizontal="left" vertical="center" wrapText="1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8" fillId="0" borderId="0" xfId="1" applyNumberFormat="1" applyFont="1" applyFill="1" applyAlignment="1">
      <alignment horizontal="left"/>
    </xf>
    <xf numFmtId="0" fontId="13" fillId="0" borderId="0" xfId="1" applyFont="1" applyFill="1" applyAlignment="1">
      <alignment horizontal="center"/>
    </xf>
    <xf numFmtId="0" fontId="8" fillId="0" borderId="0" xfId="1" applyNumberFormat="1" applyFont="1" applyFill="1" applyAlignment="1">
      <alignment horizontal="left" wrapText="1"/>
    </xf>
    <xf numFmtId="0" fontId="8" fillId="0" borderId="0" xfId="1" applyNumberFormat="1" applyFont="1" applyFill="1" applyAlignment="1">
      <alignment horizont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13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8"/>
  <sheetViews>
    <sheetView view="pageBreakPreview" topLeftCell="A26" zoomScale="115" zoomScaleSheetLayoutView="115" workbookViewId="0">
      <selection activeCell="A31" sqref="A31:XFD33"/>
    </sheetView>
  </sheetViews>
  <sheetFormatPr defaultRowHeight="15"/>
  <cols>
    <col min="1" max="1" width="7" style="79" customWidth="1"/>
    <col min="2" max="2" width="28.28515625" style="55" customWidth="1"/>
    <col min="3" max="3" width="9.140625" style="55"/>
    <col min="4" max="4" width="12.42578125" style="55" bestFit="1" customWidth="1"/>
    <col min="5" max="5" width="9.140625" style="55"/>
    <col min="6" max="6" width="11" style="55" customWidth="1"/>
    <col min="7" max="16384" width="9.140625" style="55"/>
  </cols>
  <sheetData>
    <row r="1" spans="1:11" s="105" customFormat="1" ht="15.75">
      <c r="A1" s="136" t="s">
        <v>0</v>
      </c>
      <c r="B1" s="136"/>
      <c r="C1" s="95"/>
      <c r="D1" s="95"/>
      <c r="E1" s="95"/>
      <c r="F1" s="95"/>
      <c r="G1" s="95"/>
      <c r="H1" s="96" t="s">
        <v>1</v>
      </c>
      <c r="I1" s="95"/>
      <c r="J1" s="95"/>
      <c r="K1" s="95"/>
    </row>
    <row r="2" spans="1:11" s="105" customFormat="1" ht="32.25" customHeight="1">
      <c r="A2" s="139" t="s">
        <v>70</v>
      </c>
      <c r="B2" s="139"/>
      <c r="C2" s="95"/>
      <c r="D2" s="95"/>
      <c r="E2" s="95"/>
      <c r="F2" s="95"/>
      <c r="G2" s="95"/>
      <c r="H2" s="142" t="s">
        <v>68</v>
      </c>
      <c r="I2" s="142"/>
      <c r="J2" s="142"/>
      <c r="K2" s="142"/>
    </row>
    <row r="3" spans="1:11" s="105" customFormat="1" ht="15.75">
      <c r="A3" s="86"/>
      <c r="B3" s="87" t="s">
        <v>66</v>
      </c>
      <c r="C3" s="95"/>
      <c r="D3" s="95"/>
      <c r="E3" s="95"/>
      <c r="F3" s="95"/>
      <c r="G3" s="95"/>
      <c r="H3" s="88"/>
      <c r="I3" s="89"/>
      <c r="J3" s="143" t="s">
        <v>69</v>
      </c>
      <c r="K3" s="143"/>
    </row>
    <row r="4" spans="1:11" s="105" customFormat="1" ht="15.75">
      <c r="A4" s="90"/>
      <c r="B4" s="91"/>
      <c r="C4" s="95"/>
      <c r="D4" s="95"/>
      <c r="E4" s="95"/>
      <c r="F4" s="95"/>
      <c r="G4" s="95"/>
      <c r="H4" s="92"/>
      <c r="I4" s="93"/>
      <c r="J4" s="97"/>
      <c r="K4" s="97"/>
    </row>
    <row r="5" spans="1:11" s="105" customFormat="1" ht="15" customHeight="1">
      <c r="A5" s="139" t="s">
        <v>2</v>
      </c>
      <c r="B5" s="139"/>
      <c r="C5" s="95"/>
      <c r="D5" s="95"/>
      <c r="E5" s="95"/>
      <c r="F5" s="95"/>
      <c r="G5" s="95"/>
      <c r="H5" s="142"/>
      <c r="I5" s="142"/>
      <c r="J5" s="95"/>
      <c r="K5" s="95"/>
    </row>
    <row r="6" spans="1:11" s="105" customFormat="1" ht="15.75">
      <c r="A6" s="86"/>
      <c r="B6" s="94" t="s">
        <v>67</v>
      </c>
      <c r="C6" s="95"/>
      <c r="D6" s="95"/>
      <c r="E6" s="95"/>
      <c r="F6" s="95"/>
      <c r="G6" s="95"/>
      <c r="H6" s="92"/>
      <c r="I6" s="93"/>
      <c r="J6" s="143"/>
      <c r="K6" s="143"/>
    </row>
    <row r="7" spans="1:11">
      <c r="A7" s="56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>
      <c r="A8" s="144" t="s">
        <v>122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</row>
    <row r="9" spans="1:11">
      <c r="A9" s="56"/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1" ht="28.5" customHeight="1">
      <c r="A10" s="145" t="s">
        <v>3</v>
      </c>
      <c r="B10" s="145" t="s">
        <v>4</v>
      </c>
      <c r="C10" s="145" t="s">
        <v>5</v>
      </c>
      <c r="D10" s="57" t="s">
        <v>6</v>
      </c>
      <c r="E10" s="58"/>
      <c r="F10" s="147" t="s">
        <v>7</v>
      </c>
      <c r="G10" s="147"/>
      <c r="H10" s="57" t="s">
        <v>8</v>
      </c>
      <c r="I10" s="59"/>
      <c r="J10" s="59"/>
      <c r="K10" s="58"/>
    </row>
    <row r="11" spans="1:11" ht="66" customHeight="1">
      <c r="A11" s="146"/>
      <c r="B11" s="146"/>
      <c r="C11" s="146"/>
      <c r="D11" s="81" t="s">
        <v>9</v>
      </c>
      <c r="E11" s="81" t="s">
        <v>10</v>
      </c>
      <c r="F11" s="80" t="s">
        <v>11</v>
      </c>
      <c r="G11" s="80" t="s">
        <v>12</v>
      </c>
      <c r="H11" s="81" t="s">
        <v>13</v>
      </c>
      <c r="I11" s="81" t="s">
        <v>14</v>
      </c>
      <c r="J11" s="81" t="s">
        <v>15</v>
      </c>
      <c r="K11" s="81" t="s">
        <v>16</v>
      </c>
    </row>
    <row r="12" spans="1:11">
      <c r="A12" s="16" t="s">
        <v>18</v>
      </c>
      <c r="B12" s="60" t="s">
        <v>38</v>
      </c>
      <c r="C12" s="61"/>
      <c r="D12" s="67"/>
      <c r="E12" s="62"/>
      <c r="F12" s="68"/>
      <c r="G12" s="61"/>
      <c r="H12" s="62"/>
      <c r="I12" s="62"/>
      <c r="J12" s="62"/>
      <c r="K12" s="63"/>
    </row>
    <row r="13" spans="1:11">
      <c r="A13" s="22" t="s">
        <v>21</v>
      </c>
      <c r="B13" s="64" t="s">
        <v>22</v>
      </c>
      <c r="C13" s="61"/>
      <c r="D13" s="68"/>
      <c r="E13" s="61"/>
      <c r="F13" s="68"/>
      <c r="G13" s="61"/>
      <c r="H13" s="61"/>
      <c r="I13" s="61"/>
      <c r="J13" s="61"/>
      <c r="K13" s="65"/>
    </row>
    <row r="14" spans="1:11" ht="16.5" customHeight="1">
      <c r="A14" s="25">
        <v>1</v>
      </c>
      <c r="B14" s="66" t="s">
        <v>126</v>
      </c>
      <c r="C14" s="27" t="s">
        <v>19</v>
      </c>
      <c r="D14" s="36">
        <v>28126.38</v>
      </c>
      <c r="E14" s="29"/>
      <c r="F14" s="36">
        <v>2625</v>
      </c>
      <c r="G14" s="29"/>
      <c r="H14" s="82">
        <v>32</v>
      </c>
      <c r="I14" s="29"/>
      <c r="J14" s="29">
        <v>12.05</v>
      </c>
      <c r="K14" s="29">
        <v>0</v>
      </c>
    </row>
    <row r="15" spans="1:11" ht="16.5" customHeight="1">
      <c r="A15" s="25">
        <v>2</v>
      </c>
      <c r="B15" s="66" t="s">
        <v>127</v>
      </c>
      <c r="C15" s="27" t="s">
        <v>19</v>
      </c>
      <c r="D15" s="36">
        <v>26558.33</v>
      </c>
      <c r="E15" s="29"/>
      <c r="F15" s="36">
        <v>2625</v>
      </c>
      <c r="G15" s="29"/>
      <c r="H15" s="82">
        <v>32</v>
      </c>
      <c r="I15" s="29"/>
      <c r="J15" s="29">
        <v>12.05</v>
      </c>
      <c r="K15" s="29">
        <v>0</v>
      </c>
    </row>
    <row r="16" spans="1:11" ht="16.5" customHeight="1">
      <c r="A16" s="25">
        <v>3</v>
      </c>
      <c r="B16" s="66" t="s">
        <v>128</v>
      </c>
      <c r="C16" s="27" t="s">
        <v>19</v>
      </c>
      <c r="D16" s="36">
        <v>26547.200000000001</v>
      </c>
      <c r="E16" s="29"/>
      <c r="F16" s="36">
        <v>2625</v>
      </c>
      <c r="G16" s="29"/>
      <c r="H16" s="82">
        <v>32</v>
      </c>
      <c r="I16" s="29"/>
      <c r="J16" s="29">
        <v>12.05</v>
      </c>
      <c r="K16" s="29">
        <v>0</v>
      </c>
    </row>
    <row r="17" spans="1:11" ht="16.5" customHeight="1">
      <c r="A17" s="25">
        <v>4</v>
      </c>
      <c r="B17" s="66" t="s">
        <v>129</v>
      </c>
      <c r="C17" s="27" t="s">
        <v>19</v>
      </c>
      <c r="D17" s="36">
        <v>27535.33</v>
      </c>
      <c r="E17" s="29"/>
      <c r="F17" s="36">
        <v>2625</v>
      </c>
      <c r="G17" s="29"/>
      <c r="H17" s="82">
        <v>32</v>
      </c>
      <c r="I17" s="29"/>
      <c r="J17" s="29">
        <v>12.05</v>
      </c>
      <c r="K17" s="29">
        <v>0</v>
      </c>
    </row>
    <row r="18" spans="1:11">
      <c r="A18" s="137" t="s">
        <v>20</v>
      </c>
      <c r="B18" s="138"/>
      <c r="C18" s="22" t="s">
        <v>17</v>
      </c>
      <c r="D18" s="41">
        <f>SUM(D14:D17)</f>
        <v>108767.24</v>
      </c>
      <c r="E18" s="42"/>
      <c r="F18" s="41">
        <f>SUM(F14:F17)</f>
        <v>10500</v>
      </c>
      <c r="G18" s="42"/>
      <c r="H18" s="41">
        <f>SUM(H14:H17)</f>
        <v>128</v>
      </c>
      <c r="I18" s="42"/>
      <c r="J18" s="41">
        <f>SUM(J14:J17)</f>
        <v>48.2</v>
      </c>
      <c r="K18" s="41">
        <f>SUM(K14:K17)</f>
        <v>0</v>
      </c>
    </row>
    <row r="19" spans="1:11">
      <c r="A19" s="22" t="s">
        <v>23</v>
      </c>
      <c r="B19" s="64" t="s">
        <v>24</v>
      </c>
      <c r="C19" s="61"/>
      <c r="D19" s="68"/>
      <c r="E19" s="61"/>
      <c r="F19" s="68"/>
      <c r="G19" s="61"/>
      <c r="H19" s="61"/>
      <c r="I19" s="61"/>
      <c r="J19" s="61"/>
      <c r="K19" s="65"/>
    </row>
    <row r="20" spans="1:11">
      <c r="A20" s="25">
        <v>1</v>
      </c>
      <c r="B20" s="66" t="s">
        <v>28</v>
      </c>
      <c r="C20" s="27" t="s">
        <v>19</v>
      </c>
      <c r="D20" s="28">
        <v>21485</v>
      </c>
      <c r="E20" s="29"/>
      <c r="F20" s="28">
        <v>19750</v>
      </c>
      <c r="G20" s="29"/>
      <c r="H20" s="30">
        <v>80</v>
      </c>
      <c r="I20" s="29"/>
      <c r="J20" s="70">
        <v>65.180000000000007</v>
      </c>
      <c r="K20" s="70">
        <v>50.22</v>
      </c>
    </row>
    <row r="21" spans="1:11">
      <c r="A21" s="137" t="s">
        <v>20</v>
      </c>
      <c r="B21" s="138"/>
      <c r="C21" s="22" t="s">
        <v>17</v>
      </c>
      <c r="D21" s="41">
        <f>D20</f>
        <v>21485</v>
      </c>
      <c r="E21" s="42"/>
      <c r="F21" s="41">
        <f>F20</f>
        <v>19750</v>
      </c>
      <c r="G21" s="42"/>
      <c r="H21" s="69">
        <f>H20</f>
        <v>80</v>
      </c>
      <c r="I21" s="42"/>
      <c r="J21" s="71">
        <f>SUM(J20:J20)</f>
        <v>65.180000000000007</v>
      </c>
      <c r="K21" s="71">
        <f>SUM(K20:K20)</f>
        <v>50.22</v>
      </c>
    </row>
    <row r="22" spans="1:11">
      <c r="A22" s="22" t="s">
        <v>25</v>
      </c>
      <c r="B22" s="64" t="s">
        <v>26</v>
      </c>
      <c r="C22" s="61"/>
      <c r="D22" s="68"/>
      <c r="E22" s="61"/>
      <c r="F22" s="68"/>
      <c r="G22" s="61"/>
      <c r="H22" s="61"/>
      <c r="I22" s="61"/>
      <c r="J22" s="61"/>
      <c r="K22" s="65"/>
    </row>
    <row r="23" spans="1:11">
      <c r="A23" s="25">
        <v>1</v>
      </c>
      <c r="B23" s="66" t="s">
        <v>29</v>
      </c>
      <c r="C23" s="27" t="s">
        <v>19</v>
      </c>
      <c r="D23" s="28">
        <v>25282</v>
      </c>
      <c r="E23" s="29"/>
      <c r="F23" s="28">
        <v>19750</v>
      </c>
      <c r="G23" s="29"/>
      <c r="H23" s="30">
        <v>80</v>
      </c>
      <c r="I23" s="29"/>
      <c r="J23" s="70">
        <v>50.28</v>
      </c>
      <c r="K23" s="70">
        <v>50.22</v>
      </c>
    </row>
    <row r="24" spans="1:11">
      <c r="A24" s="137" t="s">
        <v>20</v>
      </c>
      <c r="B24" s="138"/>
      <c r="C24" s="22" t="s">
        <v>17</v>
      </c>
      <c r="D24" s="41">
        <f>D23</f>
        <v>25282</v>
      </c>
      <c r="E24" s="42"/>
      <c r="F24" s="41">
        <f>F23</f>
        <v>19750</v>
      </c>
      <c r="G24" s="42"/>
      <c r="H24" s="69">
        <f>H23</f>
        <v>80</v>
      </c>
      <c r="I24" s="42"/>
      <c r="J24" s="71">
        <f>SUM(J23:J23)</f>
        <v>50.28</v>
      </c>
      <c r="K24" s="71">
        <f>SUM(K23:K23)</f>
        <v>50.22</v>
      </c>
    </row>
    <row r="25" spans="1:11">
      <c r="A25" s="22" t="s">
        <v>27</v>
      </c>
      <c r="B25" s="64" t="s">
        <v>31</v>
      </c>
      <c r="C25" s="61"/>
      <c r="D25" s="68"/>
      <c r="E25" s="61"/>
      <c r="F25" s="68"/>
      <c r="G25" s="61"/>
      <c r="H25" s="61"/>
      <c r="I25" s="61"/>
      <c r="J25" s="61"/>
      <c r="K25" s="65"/>
    </row>
    <row r="26" spans="1:11" ht="16.5" customHeight="1">
      <c r="A26" s="25">
        <v>1</v>
      </c>
      <c r="B26" s="66" t="s">
        <v>130</v>
      </c>
      <c r="C26" s="27" t="s">
        <v>19</v>
      </c>
      <c r="D26" s="28">
        <v>34822</v>
      </c>
      <c r="E26" s="29"/>
      <c r="F26" s="28">
        <v>0</v>
      </c>
      <c r="G26" s="29"/>
      <c r="H26" s="30">
        <v>48</v>
      </c>
      <c r="I26" s="29"/>
      <c r="J26" s="29">
        <v>7.19</v>
      </c>
      <c r="K26" s="29">
        <v>0</v>
      </c>
    </row>
    <row r="27" spans="1:11" ht="16.5" customHeight="1">
      <c r="A27" s="25">
        <v>2</v>
      </c>
      <c r="B27" s="66" t="s">
        <v>131</v>
      </c>
      <c r="C27" s="27" t="s">
        <v>19</v>
      </c>
      <c r="D27" s="28">
        <v>34822</v>
      </c>
      <c r="E27" s="29"/>
      <c r="F27" s="28">
        <v>0</v>
      </c>
      <c r="G27" s="29"/>
      <c r="H27" s="30">
        <v>48</v>
      </c>
      <c r="I27" s="29"/>
      <c r="J27" s="29">
        <v>7.19</v>
      </c>
      <c r="K27" s="29">
        <v>0</v>
      </c>
    </row>
    <row r="28" spans="1:11" ht="16.5" customHeight="1">
      <c r="A28" s="25">
        <v>3</v>
      </c>
      <c r="B28" s="66" t="s">
        <v>132</v>
      </c>
      <c r="C28" s="27" t="s">
        <v>19</v>
      </c>
      <c r="D28" s="28">
        <v>34822</v>
      </c>
      <c r="E28" s="29"/>
      <c r="F28" s="28">
        <v>0</v>
      </c>
      <c r="G28" s="29"/>
      <c r="H28" s="30">
        <v>48</v>
      </c>
      <c r="I28" s="29"/>
      <c r="J28" s="29">
        <v>7.19</v>
      </c>
      <c r="K28" s="29">
        <v>0</v>
      </c>
    </row>
    <row r="29" spans="1:11">
      <c r="A29" s="137" t="s">
        <v>20</v>
      </c>
      <c r="B29" s="138"/>
      <c r="C29" s="22">
        <v>8</v>
      </c>
      <c r="D29" s="41">
        <f>SUM(D26:D28)</f>
        <v>104466</v>
      </c>
      <c r="E29" s="42"/>
      <c r="F29" s="41">
        <f>SUM(F26:F28)</f>
        <v>0</v>
      </c>
      <c r="G29" s="42"/>
      <c r="H29" s="69">
        <f>SUM(H26:H28)</f>
        <v>144</v>
      </c>
      <c r="I29" s="42"/>
      <c r="J29" s="42">
        <f>SUM(J26:J28)</f>
        <v>21.57</v>
      </c>
      <c r="K29" s="42">
        <f>SUM(K26:K28)</f>
        <v>0</v>
      </c>
    </row>
    <row r="30" spans="1:11">
      <c r="A30" s="140" t="s">
        <v>32</v>
      </c>
      <c r="B30" s="141"/>
      <c r="C30" s="72"/>
      <c r="D30" s="31">
        <f>D29+D24+D21+D18</f>
        <v>260000.24</v>
      </c>
      <c r="E30" s="32"/>
      <c r="F30" s="31">
        <f>F29+F24+F21+F18</f>
        <v>50000</v>
      </c>
      <c r="G30" s="32"/>
      <c r="H30" s="31">
        <f>H29+H24+H21+H18</f>
        <v>432</v>
      </c>
      <c r="I30" s="32"/>
      <c r="J30" s="31">
        <f>J29+J24+J21+J18</f>
        <v>185.23000000000002</v>
      </c>
      <c r="K30" s="31">
        <f>K29+K24+K21+K18</f>
        <v>100.44</v>
      </c>
    </row>
    <row r="31" spans="1:11">
      <c r="A31" s="22">
        <v>3</v>
      </c>
      <c r="B31" s="64" t="s">
        <v>36</v>
      </c>
      <c r="C31" s="61"/>
      <c r="D31" s="68"/>
      <c r="E31" s="61"/>
      <c r="F31" s="68"/>
      <c r="G31" s="61"/>
      <c r="H31" s="61"/>
      <c r="I31" s="61"/>
      <c r="J31" s="61"/>
      <c r="K31" s="65"/>
    </row>
    <row r="32" spans="1:11" ht="33.75" customHeight="1">
      <c r="A32" s="25">
        <v>1</v>
      </c>
      <c r="B32" s="66" t="s">
        <v>221</v>
      </c>
      <c r="C32" s="27" t="s">
        <v>217</v>
      </c>
      <c r="D32" s="28">
        <v>600000</v>
      </c>
      <c r="E32" s="29"/>
      <c r="F32" s="28">
        <v>500000</v>
      </c>
      <c r="G32" s="29"/>
      <c r="H32" s="30">
        <v>237</v>
      </c>
      <c r="I32" s="29"/>
      <c r="J32" s="29">
        <v>55</v>
      </c>
      <c r="K32" s="29">
        <v>33</v>
      </c>
    </row>
    <row r="33" spans="1:11">
      <c r="A33" s="137" t="s">
        <v>20</v>
      </c>
      <c r="B33" s="138"/>
      <c r="C33" s="22" t="s">
        <v>17</v>
      </c>
      <c r="D33" s="41">
        <f>SUM(D32:D32)</f>
        <v>600000</v>
      </c>
      <c r="E33" s="42"/>
      <c r="F33" s="41">
        <f>SUM(F32:F32)</f>
        <v>500000</v>
      </c>
      <c r="G33" s="42"/>
      <c r="H33" s="41">
        <f>SUM(H32:H32)</f>
        <v>237</v>
      </c>
      <c r="I33" s="42"/>
      <c r="J33" s="41">
        <f>SUM(J32:J32)</f>
        <v>55</v>
      </c>
      <c r="K33" s="41">
        <f>SUM(K32:K32)</f>
        <v>33</v>
      </c>
    </row>
    <row r="34" spans="1:11">
      <c r="A34" s="22">
        <v>4</v>
      </c>
      <c r="B34" s="64" t="s">
        <v>64</v>
      </c>
      <c r="C34" s="61"/>
      <c r="D34" s="68"/>
      <c r="E34" s="61"/>
      <c r="F34" s="68"/>
      <c r="G34" s="61"/>
      <c r="H34" s="61"/>
      <c r="I34" s="61"/>
      <c r="J34" s="61"/>
      <c r="K34" s="65"/>
    </row>
    <row r="35" spans="1:11" ht="27.75" customHeight="1">
      <c r="A35" s="25">
        <v>1</v>
      </c>
      <c r="B35" s="66" t="s">
        <v>49</v>
      </c>
      <c r="C35" s="27"/>
      <c r="D35" s="28">
        <v>22156</v>
      </c>
      <c r="E35" s="29"/>
      <c r="F35" s="28">
        <v>20100</v>
      </c>
      <c r="G35" s="29"/>
      <c r="H35" s="30">
        <v>16</v>
      </c>
      <c r="I35" s="29"/>
      <c r="J35" s="29">
        <v>8</v>
      </c>
      <c r="K35" s="29">
        <v>0</v>
      </c>
    </row>
    <row r="36" spans="1:11" ht="27.75" customHeight="1">
      <c r="A36" s="25">
        <v>2</v>
      </c>
      <c r="B36" s="66" t="s">
        <v>50</v>
      </c>
      <c r="C36" s="27"/>
      <c r="D36" s="28">
        <v>22156</v>
      </c>
      <c r="E36" s="29"/>
      <c r="F36" s="28">
        <v>20100</v>
      </c>
      <c r="G36" s="29"/>
      <c r="H36" s="30">
        <v>16</v>
      </c>
      <c r="I36" s="29"/>
      <c r="J36" s="29">
        <v>8</v>
      </c>
      <c r="K36" s="29">
        <v>0</v>
      </c>
    </row>
    <row r="37" spans="1:11" ht="27.75" customHeight="1">
      <c r="A37" s="25">
        <v>3</v>
      </c>
      <c r="B37" s="66" t="s">
        <v>51</v>
      </c>
      <c r="C37" s="27"/>
      <c r="D37" s="28">
        <v>22156</v>
      </c>
      <c r="E37" s="29"/>
      <c r="F37" s="28">
        <v>20100</v>
      </c>
      <c r="G37" s="29"/>
      <c r="H37" s="30">
        <v>16</v>
      </c>
      <c r="I37" s="29"/>
      <c r="J37" s="29">
        <v>8</v>
      </c>
      <c r="K37" s="29">
        <v>0</v>
      </c>
    </row>
    <row r="38" spans="1:11" ht="27.75" customHeight="1">
      <c r="A38" s="25">
        <v>4</v>
      </c>
      <c r="B38" s="66" t="s">
        <v>52</v>
      </c>
      <c r="C38" s="27"/>
      <c r="D38" s="28">
        <v>22156</v>
      </c>
      <c r="E38" s="29"/>
      <c r="F38" s="28">
        <v>20100</v>
      </c>
      <c r="G38" s="29"/>
      <c r="H38" s="30">
        <v>16</v>
      </c>
      <c r="I38" s="29"/>
      <c r="J38" s="29">
        <v>8</v>
      </c>
      <c r="K38" s="29">
        <v>0</v>
      </c>
    </row>
    <row r="39" spans="1:11" ht="27.75" customHeight="1">
      <c r="A39" s="25">
        <v>5</v>
      </c>
      <c r="B39" s="66" t="s">
        <v>53</v>
      </c>
      <c r="C39" s="27"/>
      <c r="D39" s="28">
        <v>22156</v>
      </c>
      <c r="E39" s="29"/>
      <c r="F39" s="28">
        <v>20100</v>
      </c>
      <c r="G39" s="29"/>
      <c r="H39" s="30">
        <v>16</v>
      </c>
      <c r="I39" s="29"/>
      <c r="J39" s="29">
        <v>8</v>
      </c>
      <c r="K39" s="29">
        <v>0</v>
      </c>
    </row>
    <row r="40" spans="1:11" ht="27.75" customHeight="1">
      <c r="A40" s="25">
        <v>6</v>
      </c>
      <c r="B40" s="66" t="s">
        <v>54</v>
      </c>
      <c r="C40" s="27"/>
      <c r="D40" s="28">
        <v>22156</v>
      </c>
      <c r="E40" s="29"/>
      <c r="F40" s="28">
        <v>20100</v>
      </c>
      <c r="G40" s="29"/>
      <c r="H40" s="30">
        <v>16</v>
      </c>
      <c r="I40" s="29"/>
      <c r="J40" s="29">
        <v>8</v>
      </c>
      <c r="K40" s="29">
        <v>0</v>
      </c>
    </row>
    <row r="41" spans="1:11" ht="27.75" customHeight="1">
      <c r="A41" s="25">
        <v>7</v>
      </c>
      <c r="B41" s="66" t="s">
        <v>55</v>
      </c>
      <c r="C41" s="27"/>
      <c r="D41" s="28">
        <v>22156</v>
      </c>
      <c r="E41" s="29"/>
      <c r="F41" s="28">
        <v>20100</v>
      </c>
      <c r="G41" s="29"/>
      <c r="H41" s="30">
        <v>16</v>
      </c>
      <c r="I41" s="29"/>
      <c r="J41" s="29">
        <v>8</v>
      </c>
      <c r="K41" s="29">
        <v>0</v>
      </c>
    </row>
    <row r="42" spans="1:11" ht="27.75" customHeight="1">
      <c r="A42" s="25">
        <v>8</v>
      </c>
      <c r="B42" s="66" t="s">
        <v>56</v>
      </c>
      <c r="C42" s="27"/>
      <c r="D42" s="28">
        <v>22156</v>
      </c>
      <c r="E42" s="29"/>
      <c r="F42" s="28">
        <v>20100</v>
      </c>
      <c r="G42" s="29"/>
      <c r="H42" s="30">
        <v>16</v>
      </c>
      <c r="I42" s="29"/>
      <c r="J42" s="29">
        <v>8</v>
      </c>
      <c r="K42" s="29">
        <v>0</v>
      </c>
    </row>
    <row r="43" spans="1:11" ht="27.75" customHeight="1">
      <c r="A43" s="25">
        <v>9</v>
      </c>
      <c r="B43" s="66" t="s">
        <v>57</v>
      </c>
      <c r="C43" s="27"/>
      <c r="D43" s="28">
        <v>22156</v>
      </c>
      <c r="E43" s="29"/>
      <c r="F43" s="28">
        <v>20100</v>
      </c>
      <c r="G43" s="29"/>
      <c r="H43" s="30">
        <v>16</v>
      </c>
      <c r="I43" s="29"/>
      <c r="J43" s="29">
        <v>8</v>
      </c>
      <c r="K43" s="29">
        <v>0</v>
      </c>
    </row>
    <row r="44" spans="1:11" ht="27.75" customHeight="1">
      <c r="A44" s="25">
        <v>10</v>
      </c>
      <c r="B44" s="66" t="s">
        <v>58</v>
      </c>
      <c r="C44" s="27"/>
      <c r="D44" s="28">
        <v>22156</v>
      </c>
      <c r="E44" s="29"/>
      <c r="F44" s="28">
        <v>20100</v>
      </c>
      <c r="G44" s="29"/>
      <c r="H44" s="30">
        <v>16</v>
      </c>
      <c r="I44" s="29"/>
      <c r="J44" s="29">
        <v>8</v>
      </c>
      <c r="K44" s="29">
        <v>0</v>
      </c>
    </row>
    <row r="45" spans="1:11" ht="27.75" customHeight="1">
      <c r="A45" s="25">
        <v>11</v>
      </c>
      <c r="B45" s="66" t="s">
        <v>59</v>
      </c>
      <c r="C45" s="27"/>
      <c r="D45" s="28">
        <v>22156</v>
      </c>
      <c r="E45" s="29"/>
      <c r="F45" s="28">
        <v>20100</v>
      </c>
      <c r="G45" s="29"/>
      <c r="H45" s="30">
        <v>16</v>
      </c>
      <c r="I45" s="29"/>
      <c r="J45" s="29">
        <v>8</v>
      </c>
      <c r="K45" s="29">
        <v>0</v>
      </c>
    </row>
    <row r="46" spans="1:11" ht="27.75" customHeight="1">
      <c r="A46" s="25">
        <v>12</v>
      </c>
      <c r="B46" s="66" t="s">
        <v>60</v>
      </c>
      <c r="C46" s="27"/>
      <c r="D46" s="28">
        <v>22156</v>
      </c>
      <c r="E46" s="29"/>
      <c r="F46" s="28">
        <v>20100</v>
      </c>
      <c r="G46" s="29"/>
      <c r="H46" s="30">
        <v>16</v>
      </c>
      <c r="I46" s="29"/>
      <c r="J46" s="29">
        <v>8</v>
      </c>
      <c r="K46" s="29">
        <v>0</v>
      </c>
    </row>
    <row r="47" spans="1:11" ht="27.75" customHeight="1">
      <c r="A47" s="25">
        <v>13</v>
      </c>
      <c r="B47" s="66" t="s">
        <v>61</v>
      </c>
      <c r="C47" s="27"/>
      <c r="D47" s="28">
        <v>22156</v>
      </c>
      <c r="E47" s="29"/>
      <c r="F47" s="28">
        <v>20100</v>
      </c>
      <c r="G47" s="29"/>
      <c r="H47" s="30">
        <v>16</v>
      </c>
      <c r="I47" s="29"/>
      <c r="J47" s="29">
        <v>8</v>
      </c>
      <c r="K47" s="29">
        <v>0</v>
      </c>
    </row>
    <row r="48" spans="1:11" ht="45.75" customHeight="1">
      <c r="A48" s="25">
        <v>14</v>
      </c>
      <c r="B48" s="66" t="s">
        <v>62</v>
      </c>
      <c r="C48" s="27"/>
      <c r="D48" s="28">
        <v>22156</v>
      </c>
      <c r="E48" s="29"/>
      <c r="F48" s="28">
        <v>20100</v>
      </c>
      <c r="G48" s="29"/>
      <c r="H48" s="30">
        <v>16</v>
      </c>
      <c r="I48" s="29"/>
      <c r="J48" s="29">
        <v>8</v>
      </c>
      <c r="K48" s="29">
        <v>0</v>
      </c>
    </row>
    <row r="49" spans="1:11" ht="47.25" customHeight="1">
      <c r="A49" s="25">
        <v>15</v>
      </c>
      <c r="B49" s="66" t="s">
        <v>63</v>
      </c>
      <c r="C49" s="27"/>
      <c r="D49" s="28">
        <v>22156</v>
      </c>
      <c r="E49" s="29"/>
      <c r="F49" s="28">
        <v>20100</v>
      </c>
      <c r="G49" s="29"/>
      <c r="H49" s="30">
        <v>16</v>
      </c>
      <c r="I49" s="29"/>
      <c r="J49" s="29">
        <v>8</v>
      </c>
      <c r="K49" s="29">
        <v>0</v>
      </c>
    </row>
    <row r="50" spans="1:11">
      <c r="A50" s="137" t="s">
        <v>20</v>
      </c>
      <c r="B50" s="138"/>
      <c r="C50" s="22" t="s">
        <v>17</v>
      </c>
      <c r="D50" s="41">
        <f>SUM(D35:D49)</f>
        <v>332340</v>
      </c>
      <c r="E50" s="42"/>
      <c r="F50" s="41">
        <f>SUM(F35:F49)</f>
        <v>301500</v>
      </c>
      <c r="G50" s="42"/>
      <c r="H50" s="41">
        <f>SUM(H35:H49)</f>
        <v>240</v>
      </c>
      <c r="I50" s="42"/>
      <c r="J50" s="41">
        <f>SUM(J35:J49)</f>
        <v>120</v>
      </c>
      <c r="K50" s="41">
        <f>SUM(K35:K49)</f>
        <v>0</v>
      </c>
    </row>
    <row r="51" spans="1:11">
      <c r="A51" s="22">
        <v>5</v>
      </c>
      <c r="B51" s="64" t="s">
        <v>37</v>
      </c>
      <c r="C51" s="61"/>
      <c r="D51" s="68"/>
      <c r="E51" s="61"/>
      <c r="F51" s="68"/>
      <c r="G51" s="61"/>
      <c r="H51" s="61"/>
      <c r="I51" s="61"/>
      <c r="J51" s="61"/>
      <c r="K51" s="65"/>
    </row>
    <row r="52" spans="1:11" ht="147" customHeight="1">
      <c r="A52" s="25">
        <v>1</v>
      </c>
      <c r="B52" s="66" t="s">
        <v>203</v>
      </c>
      <c r="C52" s="27"/>
      <c r="D52" s="28">
        <v>45231.99</v>
      </c>
      <c r="E52" s="29"/>
      <c r="F52" s="28">
        <v>9503.34</v>
      </c>
      <c r="G52" s="36"/>
      <c r="H52" s="36">
        <v>45.33</v>
      </c>
      <c r="I52" s="36"/>
      <c r="J52" s="36">
        <v>22</v>
      </c>
      <c r="K52" s="36">
        <v>0.45</v>
      </c>
    </row>
    <row r="53" spans="1:11" ht="165" customHeight="1">
      <c r="A53" s="25">
        <v>2</v>
      </c>
      <c r="B53" s="66" t="s">
        <v>218</v>
      </c>
      <c r="C53" s="27"/>
      <c r="D53" s="28">
        <v>36023.24</v>
      </c>
      <c r="E53" s="29"/>
      <c r="F53" s="28">
        <v>9503.24</v>
      </c>
      <c r="G53" s="36"/>
      <c r="H53" s="36">
        <v>47.69</v>
      </c>
      <c r="I53" s="36"/>
      <c r="J53" s="36">
        <v>22</v>
      </c>
      <c r="K53" s="36">
        <v>0.45</v>
      </c>
    </row>
    <row r="54" spans="1:11">
      <c r="A54" s="137" t="s">
        <v>20</v>
      </c>
      <c r="B54" s="138"/>
      <c r="C54" s="22" t="s">
        <v>17</v>
      </c>
      <c r="D54" s="41">
        <f>SUM(D52:D53)</f>
        <v>81255.23</v>
      </c>
      <c r="E54" s="42"/>
      <c r="F54" s="41">
        <f>SUM(F52:F53)</f>
        <v>19006.580000000002</v>
      </c>
      <c r="G54" s="42"/>
      <c r="H54" s="41">
        <f>SUM(H52:H53)</f>
        <v>93.02</v>
      </c>
      <c r="I54" s="42"/>
      <c r="J54" s="41">
        <f>SUM(J52:J53)</f>
        <v>44</v>
      </c>
      <c r="K54" s="41">
        <f>SUM(K52:K53)</f>
        <v>0.9</v>
      </c>
    </row>
    <row r="55" spans="1:11">
      <c r="A55" s="22">
        <v>6</v>
      </c>
      <c r="B55" s="64" t="s">
        <v>118</v>
      </c>
      <c r="C55" s="61"/>
      <c r="D55" s="68"/>
      <c r="E55" s="61"/>
      <c r="F55" s="68"/>
      <c r="G55" s="61"/>
      <c r="H55" s="61"/>
      <c r="I55" s="61"/>
      <c r="J55" s="61"/>
      <c r="K55" s="65"/>
    </row>
    <row r="56" spans="1:11" ht="26.25" customHeight="1">
      <c r="A56" s="25">
        <v>1</v>
      </c>
      <c r="B56" s="66" t="s">
        <v>219</v>
      </c>
      <c r="C56" s="27"/>
      <c r="D56" s="28"/>
      <c r="E56" s="29"/>
      <c r="F56" s="28"/>
      <c r="G56" s="36"/>
      <c r="H56" s="36">
        <v>167</v>
      </c>
      <c r="I56" s="36"/>
      <c r="J56" s="36">
        <v>167</v>
      </c>
      <c r="K56" s="36">
        <v>0</v>
      </c>
    </row>
    <row r="57" spans="1:11" ht="26.25" customHeight="1">
      <c r="A57" s="25">
        <v>2</v>
      </c>
      <c r="B57" s="66" t="s">
        <v>220</v>
      </c>
      <c r="C57" s="27"/>
      <c r="D57" s="28"/>
      <c r="E57" s="29"/>
      <c r="F57" s="28"/>
      <c r="G57" s="36"/>
      <c r="H57" s="36">
        <v>167</v>
      </c>
      <c r="I57" s="36"/>
      <c r="J57" s="36"/>
      <c r="K57" s="36"/>
    </row>
    <row r="58" spans="1:11">
      <c r="A58" s="137" t="s">
        <v>20</v>
      </c>
      <c r="B58" s="138"/>
      <c r="C58" s="22" t="s">
        <v>17</v>
      </c>
      <c r="D58" s="41"/>
      <c r="E58" s="42"/>
      <c r="F58" s="41"/>
      <c r="G58" s="42"/>
      <c r="H58" s="41">
        <f>H57+H56</f>
        <v>334</v>
      </c>
      <c r="I58" s="42"/>
      <c r="J58" s="41">
        <f>J57+J56</f>
        <v>167</v>
      </c>
      <c r="K58" s="41">
        <f>K57+K56</f>
        <v>0</v>
      </c>
    </row>
    <row r="59" spans="1:11">
      <c r="A59" s="140" t="s">
        <v>42</v>
      </c>
      <c r="B59" s="141"/>
      <c r="C59" s="72"/>
      <c r="D59" s="73">
        <f>D54+D50+D33+D30</f>
        <v>1273595.47</v>
      </c>
      <c r="E59" s="32"/>
      <c r="F59" s="73">
        <f>F54+F50+F33+F30</f>
        <v>870506.58000000007</v>
      </c>
      <c r="G59" s="32"/>
      <c r="H59" s="73">
        <f>H54+H50+H33+H30+H58</f>
        <v>1336.02</v>
      </c>
      <c r="I59" s="32"/>
      <c r="J59" s="73">
        <f>J54+J50+J33+J30+J58</f>
        <v>571.23</v>
      </c>
      <c r="K59" s="73">
        <f>K54+K50+K33+K30+K58</f>
        <v>134.34</v>
      </c>
    </row>
    <row r="60" spans="1:11">
      <c r="A60" s="56"/>
      <c r="B60" s="54"/>
      <c r="C60" s="54"/>
      <c r="D60" s="54"/>
      <c r="E60" s="54"/>
      <c r="F60" s="54"/>
      <c r="G60" s="54"/>
      <c r="H60" s="54"/>
      <c r="I60" s="54"/>
      <c r="J60" s="54"/>
      <c r="K60" s="54"/>
    </row>
    <row r="61" spans="1:11" s="76" customFormat="1" ht="18">
      <c r="A61" s="74"/>
      <c r="B61" s="75" t="s">
        <v>48</v>
      </c>
      <c r="C61" s="75"/>
      <c r="D61" s="75"/>
      <c r="E61" s="75"/>
      <c r="F61" s="75"/>
      <c r="G61" s="75"/>
      <c r="H61" s="75"/>
      <c r="I61" s="75"/>
      <c r="J61" s="75"/>
      <c r="K61" s="75"/>
    </row>
    <row r="62" spans="1:11" s="76" customFormat="1" ht="15" customHeight="1">
      <c r="A62" s="135" t="s">
        <v>30</v>
      </c>
      <c r="B62" s="135"/>
      <c r="D62" s="77" t="s">
        <v>33</v>
      </c>
      <c r="E62" s="75"/>
      <c r="F62" s="75"/>
      <c r="H62" s="75"/>
      <c r="I62" s="75"/>
      <c r="J62" s="75"/>
      <c r="K62" s="75"/>
    </row>
    <row r="63" spans="1:11" s="76" customFormat="1" ht="18">
      <c r="A63" s="74"/>
      <c r="B63" s="75"/>
      <c r="C63" s="75"/>
      <c r="D63" s="75"/>
      <c r="E63" s="75"/>
      <c r="F63" s="75"/>
      <c r="H63" s="75"/>
      <c r="I63" s="75"/>
      <c r="J63" s="75"/>
      <c r="K63" s="75"/>
    </row>
    <row r="64" spans="1:11" s="76" customFormat="1" ht="18">
      <c r="A64" s="78"/>
      <c r="B64" s="76" t="s">
        <v>34</v>
      </c>
      <c r="D64" s="76" t="s">
        <v>35</v>
      </c>
    </row>
    <row r="66" spans="2:2" ht="18.75">
      <c r="B66" s="101" t="s">
        <v>133</v>
      </c>
    </row>
    <row r="67" spans="2:2" ht="18.75">
      <c r="B67" s="101" t="s">
        <v>71</v>
      </c>
    </row>
    <row r="68" spans="2:2" ht="18.75">
      <c r="B68" s="101" t="s">
        <v>73</v>
      </c>
    </row>
  </sheetData>
  <mergeCells count="23">
    <mergeCell ref="H5:I5"/>
    <mergeCell ref="A18:B18"/>
    <mergeCell ref="H2:K2"/>
    <mergeCell ref="J3:K3"/>
    <mergeCell ref="A8:K8"/>
    <mergeCell ref="A10:A11"/>
    <mergeCell ref="B10:B11"/>
    <mergeCell ref="C10:C11"/>
    <mergeCell ref="F10:G10"/>
    <mergeCell ref="J6:K6"/>
    <mergeCell ref="A62:B62"/>
    <mergeCell ref="A1:B1"/>
    <mergeCell ref="A24:B24"/>
    <mergeCell ref="A2:B2"/>
    <mergeCell ref="A21:B21"/>
    <mergeCell ref="A29:B29"/>
    <mergeCell ref="A30:B30"/>
    <mergeCell ref="A5:B5"/>
    <mergeCell ref="A59:B59"/>
    <mergeCell ref="A33:B33"/>
    <mergeCell ref="A50:B50"/>
    <mergeCell ref="A54:B54"/>
    <mergeCell ref="A58:B58"/>
  </mergeCells>
  <pageMargins left="0.27559055118110237" right="0.23622047244094491" top="0.27559055118110237" bottom="0.3149606299212598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1"/>
  <sheetViews>
    <sheetView view="pageBreakPreview" zoomScaleSheetLayoutView="100" workbookViewId="0">
      <selection activeCell="A8" sqref="A8:K8"/>
    </sheetView>
  </sheetViews>
  <sheetFormatPr defaultRowHeight="15"/>
  <cols>
    <col min="1" max="1" width="7" style="79" customWidth="1"/>
    <col min="2" max="2" width="28.28515625" style="55" customWidth="1"/>
    <col min="3" max="3" width="9.140625" style="55"/>
    <col min="4" max="4" width="12.42578125" style="55" bestFit="1" customWidth="1"/>
    <col min="5" max="5" width="9.140625" style="55"/>
    <col min="6" max="6" width="11" style="55" customWidth="1"/>
    <col min="7" max="16384" width="9.140625" style="55"/>
  </cols>
  <sheetData>
    <row r="1" spans="1:11" s="85" customFormat="1" ht="15.75">
      <c r="A1" s="149" t="s">
        <v>0</v>
      </c>
      <c r="B1" s="149"/>
      <c r="C1" s="102"/>
      <c r="D1" s="102"/>
      <c r="E1" s="102"/>
      <c r="F1" s="102"/>
      <c r="G1" s="102"/>
      <c r="H1" s="103" t="s">
        <v>1</v>
      </c>
      <c r="I1" s="102"/>
      <c r="J1" s="102"/>
      <c r="K1" s="102"/>
    </row>
    <row r="2" spans="1:11" s="85" customFormat="1" ht="15" customHeight="1">
      <c r="A2" s="150" t="s">
        <v>70</v>
      </c>
      <c r="B2" s="150"/>
      <c r="C2" s="102"/>
      <c r="D2" s="102"/>
      <c r="E2" s="102"/>
      <c r="F2" s="102"/>
      <c r="G2" s="102"/>
      <c r="H2" s="151" t="s">
        <v>68</v>
      </c>
      <c r="I2" s="151"/>
      <c r="J2" s="102"/>
      <c r="K2" s="102"/>
    </row>
    <row r="3" spans="1:11" s="85" customFormat="1" ht="15.75">
      <c r="A3" s="86"/>
      <c r="B3" s="87" t="s">
        <v>66</v>
      </c>
      <c r="C3" s="102"/>
      <c r="D3" s="102"/>
      <c r="E3" s="102"/>
      <c r="F3" s="102"/>
      <c r="G3" s="102"/>
      <c r="H3" s="88"/>
      <c r="I3" s="89"/>
      <c r="J3" s="148" t="s">
        <v>69</v>
      </c>
      <c r="K3" s="148"/>
    </row>
    <row r="4" spans="1:11" s="85" customFormat="1" ht="15.75">
      <c r="A4" s="90"/>
      <c r="B4" s="91"/>
      <c r="C4" s="102"/>
      <c r="D4" s="102"/>
      <c r="E4" s="102"/>
      <c r="F4" s="102"/>
      <c r="G4" s="102"/>
      <c r="H4" s="92"/>
      <c r="I4" s="93"/>
      <c r="J4" s="104"/>
      <c r="K4" s="104"/>
    </row>
    <row r="5" spans="1:11" s="85" customFormat="1" ht="15" customHeight="1">
      <c r="A5" s="150" t="s">
        <v>2</v>
      </c>
      <c r="B5" s="150"/>
      <c r="C5" s="102"/>
      <c r="D5" s="102"/>
      <c r="E5" s="102"/>
      <c r="F5" s="102"/>
      <c r="G5" s="102"/>
      <c r="H5" s="151"/>
      <c r="I5" s="151"/>
      <c r="J5" s="102"/>
      <c r="K5" s="102"/>
    </row>
    <row r="6" spans="1:11" s="85" customFormat="1" ht="15.75">
      <c r="A6" s="86"/>
      <c r="B6" s="94" t="s">
        <v>67</v>
      </c>
      <c r="C6" s="102"/>
      <c r="D6" s="102"/>
      <c r="E6" s="102"/>
      <c r="F6" s="102"/>
      <c r="G6" s="102"/>
      <c r="H6" s="92"/>
      <c r="I6" s="93"/>
      <c r="J6" s="148"/>
      <c r="K6" s="148"/>
    </row>
    <row r="7" spans="1:11">
      <c r="A7" s="56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>
      <c r="A8" s="144" t="s">
        <v>74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</row>
    <row r="9" spans="1:11">
      <c r="A9" s="56"/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1" ht="28.5" customHeight="1">
      <c r="A10" s="145" t="s">
        <v>3</v>
      </c>
      <c r="B10" s="145" t="s">
        <v>4</v>
      </c>
      <c r="C10" s="145" t="s">
        <v>5</v>
      </c>
      <c r="D10" s="57" t="s">
        <v>6</v>
      </c>
      <c r="E10" s="58"/>
      <c r="F10" s="147" t="s">
        <v>7</v>
      </c>
      <c r="G10" s="147"/>
      <c r="H10" s="57" t="s">
        <v>8</v>
      </c>
      <c r="I10" s="59"/>
      <c r="J10" s="59"/>
      <c r="K10" s="58"/>
    </row>
    <row r="11" spans="1:11" ht="78.75">
      <c r="A11" s="146"/>
      <c r="B11" s="146"/>
      <c r="C11" s="146"/>
      <c r="D11" s="81" t="s">
        <v>9</v>
      </c>
      <c r="E11" s="81" t="s">
        <v>10</v>
      </c>
      <c r="F11" s="80" t="s">
        <v>11</v>
      </c>
      <c r="G11" s="80" t="s">
        <v>12</v>
      </c>
      <c r="H11" s="81" t="s">
        <v>13</v>
      </c>
      <c r="I11" s="81" t="s">
        <v>14</v>
      </c>
      <c r="J11" s="81" t="s">
        <v>15</v>
      </c>
      <c r="K11" s="81" t="s">
        <v>16</v>
      </c>
    </row>
    <row r="37" spans="1:11">
      <c r="A37" s="56"/>
      <c r="B37" s="54"/>
      <c r="C37" s="54"/>
      <c r="D37" s="54"/>
      <c r="E37" s="54"/>
      <c r="F37" s="54"/>
      <c r="G37" s="54"/>
      <c r="H37" s="54"/>
      <c r="I37" s="54"/>
      <c r="J37" s="54"/>
      <c r="K37" s="54"/>
    </row>
    <row r="38" spans="1:11" s="76" customFormat="1" ht="18">
      <c r="A38" s="74"/>
      <c r="B38" s="75" t="s">
        <v>48</v>
      </c>
      <c r="C38" s="75"/>
      <c r="D38" s="75"/>
      <c r="E38" s="75"/>
      <c r="F38" s="75"/>
      <c r="G38" s="75"/>
      <c r="H38" s="75"/>
      <c r="I38" s="75"/>
      <c r="J38" s="75"/>
      <c r="K38" s="75"/>
    </row>
    <row r="39" spans="1:11" s="76" customFormat="1" ht="15" customHeight="1">
      <c r="A39" s="135" t="s">
        <v>30</v>
      </c>
      <c r="B39" s="135"/>
      <c r="D39" s="77" t="s">
        <v>33</v>
      </c>
      <c r="E39" s="75"/>
      <c r="F39" s="75"/>
      <c r="G39" s="75"/>
      <c r="H39" s="75"/>
      <c r="I39" s="75"/>
      <c r="J39" s="75"/>
      <c r="K39" s="75"/>
    </row>
    <row r="40" spans="1:11" s="76" customFormat="1" ht="18">
      <c r="A40" s="74"/>
      <c r="B40" s="75"/>
      <c r="C40" s="75"/>
      <c r="D40" s="75"/>
      <c r="E40" s="75"/>
      <c r="F40" s="75"/>
      <c r="G40" s="75"/>
      <c r="H40" s="75"/>
      <c r="I40" s="75"/>
      <c r="J40" s="75"/>
      <c r="K40" s="75"/>
    </row>
    <row r="41" spans="1:11" s="76" customFormat="1" ht="18">
      <c r="A41" s="78"/>
      <c r="B41" s="76" t="s">
        <v>34</v>
      </c>
      <c r="D41" s="76" t="s">
        <v>35</v>
      </c>
    </row>
  </sheetData>
  <mergeCells count="13">
    <mergeCell ref="A39:B39"/>
    <mergeCell ref="J6:K6"/>
    <mergeCell ref="A1:B1"/>
    <mergeCell ref="A2:B2"/>
    <mergeCell ref="H2:I2"/>
    <mergeCell ref="J3:K3"/>
    <mergeCell ref="A5:B5"/>
    <mergeCell ref="H5:I5"/>
    <mergeCell ref="A8:K8"/>
    <mergeCell ref="A10:A11"/>
    <mergeCell ref="B10:B11"/>
    <mergeCell ref="C10:C11"/>
    <mergeCell ref="F10:G10"/>
  </mergeCells>
  <pageMargins left="0.7" right="0.7" top="0.36" bottom="0.47" header="0.3" footer="0.3"/>
  <pageSetup paperSize="9" scale="70" orientation="portrait" verticalDpi="0" r:id="rId1"/>
  <rowBreaks count="1" manualBreakCount="1">
    <brk id="4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104"/>
  <sheetViews>
    <sheetView view="pageBreakPreview" topLeftCell="A55" zoomScale="115" zoomScaleSheetLayoutView="115" workbookViewId="0">
      <selection activeCell="B89" sqref="B89"/>
    </sheetView>
  </sheetViews>
  <sheetFormatPr defaultRowHeight="12"/>
  <cols>
    <col min="1" max="1" width="7" style="52" customWidth="1"/>
    <col min="2" max="2" width="28.28515625" style="45" customWidth="1"/>
    <col min="3" max="3" width="9.140625" style="52"/>
    <col min="4" max="4" width="12.42578125" style="53" bestFit="1" customWidth="1"/>
    <col min="5" max="5" width="9.140625" style="53"/>
    <col min="6" max="6" width="10.42578125" style="53" customWidth="1"/>
    <col min="7" max="9" width="9.140625" style="53"/>
    <col min="10" max="10" width="9.85546875" style="53" bestFit="1" customWidth="1"/>
    <col min="11" max="11" width="9.140625" style="53"/>
    <col min="12" max="13" width="9.140625" style="11"/>
    <col min="14" max="14" width="9.140625" style="12"/>
    <col min="15" max="16384" width="9.140625" style="11"/>
  </cols>
  <sheetData>
    <row r="1" spans="1:14" s="85" customFormat="1" ht="21" customHeight="1">
      <c r="A1" s="136" t="s">
        <v>0</v>
      </c>
      <c r="B1" s="136"/>
      <c r="C1" s="95"/>
      <c r="D1" s="95"/>
      <c r="E1" s="95"/>
      <c r="F1" s="95"/>
      <c r="G1" s="95"/>
      <c r="H1" s="96" t="s">
        <v>1</v>
      </c>
      <c r="I1" s="95"/>
      <c r="J1" s="95"/>
      <c r="K1" s="95"/>
    </row>
    <row r="2" spans="1:14" s="85" customFormat="1" ht="21" customHeight="1">
      <c r="A2" s="139" t="s">
        <v>70</v>
      </c>
      <c r="B2" s="139"/>
      <c r="C2" s="95"/>
      <c r="D2" s="95"/>
      <c r="E2" s="95"/>
      <c r="F2" s="95"/>
      <c r="G2" s="95"/>
      <c r="H2" s="142" t="s">
        <v>68</v>
      </c>
      <c r="I2" s="142"/>
      <c r="J2" s="142"/>
      <c r="K2" s="142"/>
    </row>
    <row r="3" spans="1:14" s="85" customFormat="1" ht="21" customHeight="1">
      <c r="A3" s="86"/>
      <c r="B3" s="87" t="s">
        <v>66</v>
      </c>
      <c r="C3" s="95"/>
      <c r="D3" s="95"/>
      <c r="E3" s="95"/>
      <c r="F3" s="95"/>
      <c r="G3" s="95"/>
      <c r="H3" s="88"/>
      <c r="I3" s="89"/>
      <c r="J3" s="143" t="s">
        <v>69</v>
      </c>
      <c r="K3" s="143"/>
    </row>
    <row r="4" spans="1:14" s="85" customFormat="1" ht="21" customHeight="1">
      <c r="A4" s="90"/>
      <c r="B4" s="91"/>
      <c r="C4" s="95"/>
      <c r="D4" s="95"/>
      <c r="E4" s="95"/>
      <c r="F4" s="95"/>
      <c r="G4" s="95"/>
      <c r="H4" s="92"/>
      <c r="I4" s="93"/>
      <c r="J4" s="123"/>
      <c r="K4" s="123"/>
    </row>
    <row r="5" spans="1:14" s="85" customFormat="1" ht="21" customHeight="1">
      <c r="A5" s="139" t="s">
        <v>2</v>
      </c>
      <c r="B5" s="139"/>
      <c r="C5" s="95"/>
      <c r="D5" s="95"/>
      <c r="E5" s="95"/>
      <c r="F5" s="95"/>
      <c r="G5" s="95"/>
      <c r="H5" s="142"/>
      <c r="I5" s="142"/>
      <c r="J5" s="95"/>
      <c r="K5" s="95"/>
    </row>
    <row r="6" spans="1:14" s="85" customFormat="1" ht="21" customHeight="1">
      <c r="A6" s="86"/>
      <c r="B6" s="94" t="s">
        <v>67</v>
      </c>
      <c r="C6" s="95"/>
      <c r="D6" s="95"/>
      <c r="E6" s="95"/>
      <c r="F6" s="95"/>
      <c r="G6" s="95"/>
      <c r="H6" s="92"/>
      <c r="I6" s="93"/>
      <c r="J6" s="143"/>
      <c r="K6" s="143"/>
    </row>
    <row r="7" spans="1:14" s="3" customFormat="1" ht="15" customHeight="1">
      <c r="A7" s="152"/>
      <c r="B7" s="152"/>
      <c r="C7" s="1"/>
      <c r="D7" s="2"/>
      <c r="E7" s="2"/>
      <c r="F7" s="2"/>
      <c r="G7" s="2"/>
      <c r="H7" s="2"/>
      <c r="I7" s="2"/>
      <c r="J7" s="2"/>
      <c r="K7" s="2"/>
      <c r="N7" s="4"/>
    </row>
    <row r="8" spans="1:14" s="3" customFormat="1" ht="12.75">
      <c r="A8" s="5"/>
      <c r="B8" s="6"/>
      <c r="C8" s="1"/>
      <c r="D8" s="2"/>
      <c r="E8" s="2"/>
      <c r="F8" s="2"/>
      <c r="G8" s="2"/>
      <c r="H8" s="2"/>
      <c r="I8" s="2"/>
      <c r="J8" s="2"/>
      <c r="K8" s="2"/>
      <c r="N8" s="4"/>
    </row>
    <row r="9" spans="1:14">
      <c r="A9" s="7"/>
      <c r="B9" s="8"/>
      <c r="C9" s="9"/>
      <c r="D9" s="10"/>
      <c r="E9" s="10"/>
      <c r="F9" s="10"/>
      <c r="G9" s="10"/>
      <c r="H9" s="10"/>
      <c r="I9" s="10"/>
      <c r="J9" s="10"/>
      <c r="K9" s="10"/>
    </row>
    <row r="10" spans="1:14" s="13" customFormat="1" ht="15.75">
      <c r="A10" s="153" t="s">
        <v>123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N10" s="14"/>
    </row>
    <row r="11" spans="1:14">
      <c r="A11" s="9"/>
      <c r="B11" s="15"/>
      <c r="C11" s="9"/>
      <c r="D11" s="10"/>
      <c r="E11" s="10"/>
      <c r="F11" s="10"/>
      <c r="G11" s="10"/>
      <c r="H11" s="10"/>
      <c r="I11" s="10"/>
      <c r="J11" s="10"/>
      <c r="K11" s="10"/>
    </row>
    <row r="12" spans="1:14" ht="23.25" customHeight="1">
      <c r="A12" s="154" t="s">
        <v>3</v>
      </c>
      <c r="B12" s="154" t="s">
        <v>4</v>
      </c>
      <c r="C12" s="154" t="s">
        <v>5</v>
      </c>
      <c r="D12" s="157" t="s">
        <v>6</v>
      </c>
      <c r="E12" s="159"/>
      <c r="F12" s="156" t="s">
        <v>7</v>
      </c>
      <c r="G12" s="156"/>
      <c r="H12" s="157" t="s">
        <v>8</v>
      </c>
      <c r="I12" s="158"/>
      <c r="J12" s="158"/>
      <c r="K12" s="159"/>
    </row>
    <row r="13" spans="1:14" ht="84">
      <c r="A13" s="155"/>
      <c r="B13" s="155"/>
      <c r="C13" s="155"/>
      <c r="D13" s="125" t="s">
        <v>9</v>
      </c>
      <c r="E13" s="125" t="s">
        <v>10</v>
      </c>
      <c r="F13" s="124" t="s">
        <v>11</v>
      </c>
      <c r="G13" s="124" t="s">
        <v>12</v>
      </c>
      <c r="H13" s="125" t="s">
        <v>13</v>
      </c>
      <c r="I13" s="125" t="s">
        <v>14</v>
      </c>
      <c r="J13" s="125" t="s">
        <v>15</v>
      </c>
      <c r="K13" s="125" t="s">
        <v>16</v>
      </c>
    </row>
    <row r="14" spans="1:14">
      <c r="A14" s="16" t="s">
        <v>18</v>
      </c>
      <c r="B14" s="17" t="s">
        <v>39</v>
      </c>
      <c r="C14" s="18"/>
      <c r="D14" s="33"/>
      <c r="E14" s="19"/>
      <c r="F14" s="34"/>
      <c r="G14" s="20"/>
      <c r="H14" s="19"/>
      <c r="I14" s="19"/>
      <c r="J14" s="19"/>
      <c r="K14" s="21"/>
    </row>
    <row r="15" spans="1:14">
      <c r="A15" s="22" t="s">
        <v>21</v>
      </c>
      <c r="B15" s="23" t="s">
        <v>45</v>
      </c>
      <c r="C15" s="18"/>
      <c r="D15" s="34"/>
      <c r="E15" s="20"/>
      <c r="F15" s="34"/>
      <c r="G15" s="20"/>
      <c r="H15" s="20"/>
      <c r="I15" s="20"/>
      <c r="J15" s="20"/>
      <c r="K15" s="24"/>
    </row>
    <row r="16" spans="1:14" s="83" customFormat="1" ht="36.75" customHeight="1">
      <c r="A16" s="25">
        <v>1</v>
      </c>
      <c r="B16" s="35" t="s">
        <v>222</v>
      </c>
      <c r="C16" s="27" t="s">
        <v>223</v>
      </c>
      <c r="D16" s="28">
        <v>22100</v>
      </c>
      <c r="E16" s="29"/>
      <c r="F16" s="28">
        <v>0</v>
      </c>
      <c r="G16" s="29"/>
      <c r="H16" s="36">
        <f>D16*0.002</f>
        <v>44.2</v>
      </c>
      <c r="I16" s="36"/>
      <c r="J16" s="36">
        <f>H16</f>
        <v>44.2</v>
      </c>
      <c r="K16" s="36">
        <v>0</v>
      </c>
      <c r="N16" s="37"/>
    </row>
    <row r="17" spans="1:14" s="83" customFormat="1" ht="36.75" customHeight="1">
      <c r="A17" s="25">
        <v>2</v>
      </c>
      <c r="B17" s="35" t="s">
        <v>134</v>
      </c>
      <c r="C17" s="27" t="s">
        <v>224</v>
      </c>
      <c r="D17" s="28">
        <v>8800</v>
      </c>
      <c r="E17" s="29"/>
      <c r="F17" s="28">
        <v>0</v>
      </c>
      <c r="G17" s="29"/>
      <c r="H17" s="36">
        <f t="shared" ref="H17:H28" si="0">D17*0.002</f>
        <v>17.600000000000001</v>
      </c>
      <c r="I17" s="36"/>
      <c r="J17" s="36">
        <f t="shared" ref="J17:J28" si="1">H17</f>
        <v>17.600000000000001</v>
      </c>
      <c r="K17" s="36">
        <v>0</v>
      </c>
      <c r="N17" s="37"/>
    </row>
    <row r="18" spans="1:14" s="83" customFormat="1" ht="36.75" customHeight="1">
      <c r="A18" s="25">
        <v>3</v>
      </c>
      <c r="B18" s="35" t="s">
        <v>135</v>
      </c>
      <c r="C18" s="27" t="s">
        <v>225</v>
      </c>
      <c r="D18" s="28">
        <v>4000</v>
      </c>
      <c r="E18" s="29"/>
      <c r="F18" s="28">
        <v>0</v>
      </c>
      <c r="G18" s="29"/>
      <c r="H18" s="36">
        <f t="shared" si="0"/>
        <v>8</v>
      </c>
      <c r="I18" s="36"/>
      <c r="J18" s="36">
        <f t="shared" si="1"/>
        <v>8</v>
      </c>
      <c r="K18" s="36">
        <v>0</v>
      </c>
      <c r="N18" s="37"/>
    </row>
    <row r="19" spans="1:14" s="83" customFormat="1" ht="36.75" customHeight="1">
      <c r="A19" s="25">
        <v>4</v>
      </c>
      <c r="B19" s="35" t="s">
        <v>136</v>
      </c>
      <c r="C19" s="27" t="s">
        <v>226</v>
      </c>
      <c r="D19" s="28">
        <v>5400</v>
      </c>
      <c r="E19" s="29"/>
      <c r="F19" s="28">
        <v>0</v>
      </c>
      <c r="G19" s="29"/>
      <c r="H19" s="36">
        <f t="shared" si="0"/>
        <v>10.8</v>
      </c>
      <c r="I19" s="36"/>
      <c r="J19" s="36">
        <f t="shared" si="1"/>
        <v>10.8</v>
      </c>
      <c r="K19" s="36">
        <v>0</v>
      </c>
      <c r="N19" s="37"/>
    </row>
    <row r="20" spans="1:14" s="83" customFormat="1" ht="36.75" customHeight="1">
      <c r="A20" s="25">
        <v>5</v>
      </c>
      <c r="B20" s="35" t="s">
        <v>137</v>
      </c>
      <c r="C20" s="27" t="s">
        <v>227</v>
      </c>
      <c r="D20" s="28">
        <v>11200</v>
      </c>
      <c r="E20" s="29"/>
      <c r="F20" s="28">
        <v>0</v>
      </c>
      <c r="G20" s="29"/>
      <c r="H20" s="36">
        <f t="shared" si="0"/>
        <v>22.400000000000002</v>
      </c>
      <c r="I20" s="36"/>
      <c r="J20" s="36">
        <f t="shared" si="1"/>
        <v>22.400000000000002</v>
      </c>
      <c r="K20" s="36">
        <v>0</v>
      </c>
      <c r="N20" s="37"/>
    </row>
    <row r="21" spans="1:14" ht="36.75" customHeight="1">
      <c r="A21" s="25">
        <v>6</v>
      </c>
      <c r="B21" s="35" t="s">
        <v>138</v>
      </c>
      <c r="C21" s="27" t="s">
        <v>228</v>
      </c>
      <c r="D21" s="28">
        <v>4900</v>
      </c>
      <c r="E21" s="29"/>
      <c r="F21" s="28">
        <v>0</v>
      </c>
      <c r="G21" s="29"/>
      <c r="H21" s="36">
        <f t="shared" si="0"/>
        <v>9.8000000000000007</v>
      </c>
      <c r="I21" s="36"/>
      <c r="J21" s="36">
        <f t="shared" si="1"/>
        <v>9.8000000000000007</v>
      </c>
      <c r="K21" s="36">
        <v>0</v>
      </c>
      <c r="N21" s="37"/>
    </row>
    <row r="22" spans="1:14" ht="36.75" customHeight="1">
      <c r="A22" s="25">
        <v>7</v>
      </c>
      <c r="B22" s="35" t="s">
        <v>139</v>
      </c>
      <c r="C22" s="27" t="s">
        <v>229</v>
      </c>
      <c r="D22" s="28">
        <f>590*2</f>
        <v>1180</v>
      </c>
      <c r="E22" s="29"/>
      <c r="F22" s="28">
        <v>0</v>
      </c>
      <c r="G22" s="29"/>
      <c r="H22" s="36">
        <f t="shared" si="0"/>
        <v>2.36</v>
      </c>
      <c r="I22" s="36"/>
      <c r="J22" s="36">
        <f t="shared" si="1"/>
        <v>2.36</v>
      </c>
      <c r="K22" s="36">
        <v>0</v>
      </c>
      <c r="N22" s="37"/>
    </row>
    <row r="23" spans="1:14" ht="36.75" customHeight="1">
      <c r="A23" s="25">
        <v>8</v>
      </c>
      <c r="B23" s="35" t="s">
        <v>140</v>
      </c>
      <c r="C23" s="27" t="s">
        <v>230</v>
      </c>
      <c r="D23" s="28">
        <v>6000</v>
      </c>
      <c r="E23" s="29"/>
      <c r="F23" s="28">
        <v>0</v>
      </c>
      <c r="G23" s="29"/>
      <c r="H23" s="36">
        <f t="shared" si="0"/>
        <v>12</v>
      </c>
      <c r="I23" s="36"/>
      <c r="J23" s="36">
        <f t="shared" si="1"/>
        <v>12</v>
      </c>
      <c r="K23" s="36">
        <v>0</v>
      </c>
      <c r="N23" s="39"/>
    </row>
    <row r="24" spans="1:14" ht="36.75" customHeight="1">
      <c r="A24" s="25">
        <v>9</v>
      </c>
      <c r="B24" s="38" t="s">
        <v>141</v>
      </c>
      <c r="C24" s="27" t="s">
        <v>231</v>
      </c>
      <c r="D24" s="28">
        <v>1800</v>
      </c>
      <c r="E24" s="29"/>
      <c r="F24" s="28">
        <v>0</v>
      </c>
      <c r="G24" s="29"/>
      <c r="H24" s="36">
        <f t="shared" si="0"/>
        <v>3.6</v>
      </c>
      <c r="I24" s="36"/>
      <c r="J24" s="36">
        <f t="shared" si="1"/>
        <v>3.6</v>
      </c>
      <c r="K24" s="36">
        <v>0</v>
      </c>
      <c r="N24" s="40"/>
    </row>
    <row r="25" spans="1:14" ht="36.75" customHeight="1">
      <c r="A25" s="25">
        <v>10</v>
      </c>
      <c r="B25" s="38" t="s">
        <v>76</v>
      </c>
      <c r="C25" s="27" t="s">
        <v>232</v>
      </c>
      <c r="D25" s="28">
        <f>1530*2</f>
        <v>3060</v>
      </c>
      <c r="E25" s="29"/>
      <c r="F25" s="28">
        <v>0</v>
      </c>
      <c r="G25" s="29"/>
      <c r="H25" s="36">
        <f t="shared" si="0"/>
        <v>6.12</v>
      </c>
      <c r="I25" s="36"/>
      <c r="J25" s="36">
        <f t="shared" si="1"/>
        <v>6.12</v>
      </c>
      <c r="K25" s="36">
        <v>0</v>
      </c>
      <c r="N25" s="40"/>
    </row>
    <row r="26" spans="1:14" ht="36.75" customHeight="1">
      <c r="A26" s="25">
        <v>11</v>
      </c>
      <c r="B26" s="38" t="s">
        <v>142</v>
      </c>
      <c r="C26" s="27" t="s">
        <v>230</v>
      </c>
      <c r="D26" s="28">
        <v>6000</v>
      </c>
      <c r="E26" s="29"/>
      <c r="F26" s="28">
        <v>0</v>
      </c>
      <c r="G26" s="29"/>
      <c r="H26" s="36">
        <f t="shared" si="0"/>
        <v>12</v>
      </c>
      <c r="I26" s="36"/>
      <c r="J26" s="36">
        <f t="shared" si="1"/>
        <v>12</v>
      </c>
      <c r="K26" s="36">
        <v>0</v>
      </c>
      <c r="N26" s="40"/>
    </row>
    <row r="27" spans="1:14" ht="36.75" customHeight="1">
      <c r="A27" s="25">
        <v>12</v>
      </c>
      <c r="B27" s="35" t="s">
        <v>143</v>
      </c>
      <c r="C27" s="27" t="s">
        <v>233</v>
      </c>
      <c r="D27" s="28">
        <v>3600</v>
      </c>
      <c r="E27" s="29"/>
      <c r="F27" s="28">
        <v>0</v>
      </c>
      <c r="G27" s="29"/>
      <c r="H27" s="36">
        <f t="shared" ref="H27" si="2">D27*0.002</f>
        <v>7.2</v>
      </c>
      <c r="I27" s="36"/>
      <c r="J27" s="36">
        <f t="shared" ref="J27" si="3">H27</f>
        <v>7.2</v>
      </c>
      <c r="K27" s="36">
        <v>0</v>
      </c>
      <c r="N27" s="39"/>
    </row>
    <row r="28" spans="1:14" ht="36.75" customHeight="1">
      <c r="A28" s="25">
        <v>13</v>
      </c>
      <c r="B28" s="35" t="s">
        <v>144</v>
      </c>
      <c r="C28" s="27" t="s">
        <v>234</v>
      </c>
      <c r="D28" s="28">
        <v>8893</v>
      </c>
      <c r="E28" s="29"/>
      <c r="F28" s="28">
        <v>0</v>
      </c>
      <c r="G28" s="29"/>
      <c r="H28" s="36">
        <f t="shared" si="0"/>
        <v>17.786000000000001</v>
      </c>
      <c r="I28" s="36"/>
      <c r="J28" s="36">
        <f t="shared" si="1"/>
        <v>17.786000000000001</v>
      </c>
      <c r="K28" s="36">
        <v>0</v>
      </c>
      <c r="N28" s="39"/>
    </row>
    <row r="29" spans="1:14" ht="22.5" customHeight="1">
      <c r="A29" s="137" t="s">
        <v>20</v>
      </c>
      <c r="B29" s="138"/>
      <c r="C29" s="22">
        <v>12</v>
      </c>
      <c r="D29" s="41">
        <f>SUM(D16:D28)</f>
        <v>86933</v>
      </c>
      <c r="E29" s="42"/>
      <c r="F29" s="41">
        <f>SUM(F16:F28)</f>
        <v>0</v>
      </c>
      <c r="G29" s="42"/>
      <c r="H29" s="41">
        <f>SUM(H16:H28)</f>
        <v>173.86600000000001</v>
      </c>
      <c r="I29" s="42"/>
      <c r="J29" s="41">
        <f>SUM(J16:J28)</f>
        <v>173.86600000000001</v>
      </c>
      <c r="K29" s="41">
        <f>SUM(K16:K28)</f>
        <v>0</v>
      </c>
    </row>
    <row r="30" spans="1:14">
      <c r="A30" s="22" t="s">
        <v>40</v>
      </c>
      <c r="B30" s="23" t="s">
        <v>235</v>
      </c>
      <c r="C30" s="18"/>
      <c r="D30" s="34"/>
      <c r="E30" s="20"/>
      <c r="F30" s="34"/>
      <c r="G30" s="20"/>
      <c r="H30" s="20"/>
      <c r="I30" s="20"/>
      <c r="J30" s="20"/>
      <c r="K30" s="24"/>
    </row>
    <row r="31" spans="1:14" ht="31.5" customHeight="1">
      <c r="A31" s="25">
        <v>1</v>
      </c>
      <c r="B31" s="106" t="s">
        <v>77</v>
      </c>
      <c r="C31" s="27" t="s">
        <v>19</v>
      </c>
      <c r="D31" s="28">
        <v>9027</v>
      </c>
      <c r="E31" s="29"/>
      <c r="F31" s="28">
        <v>0</v>
      </c>
      <c r="G31" s="29"/>
      <c r="H31" s="36">
        <v>24</v>
      </c>
      <c r="I31" s="36"/>
      <c r="J31" s="36">
        <v>12</v>
      </c>
      <c r="K31" s="36">
        <v>0</v>
      </c>
      <c r="N31" s="37"/>
    </row>
    <row r="32" spans="1:14" ht="50.25" customHeight="1">
      <c r="A32" s="25">
        <v>2</v>
      </c>
      <c r="B32" s="106" t="s">
        <v>72</v>
      </c>
      <c r="C32" s="27" t="s">
        <v>19</v>
      </c>
      <c r="D32" s="28"/>
      <c r="E32" s="29"/>
      <c r="F32" s="28">
        <v>0</v>
      </c>
      <c r="G32" s="29"/>
      <c r="H32" s="36">
        <v>8</v>
      </c>
      <c r="I32" s="36"/>
      <c r="J32" s="36">
        <v>3.56</v>
      </c>
      <c r="K32" s="36">
        <v>0</v>
      </c>
      <c r="N32" s="37"/>
    </row>
    <row r="33" spans="1:14" ht="31.5" customHeight="1">
      <c r="A33" s="25">
        <v>3</v>
      </c>
      <c r="B33" s="106" t="s">
        <v>236</v>
      </c>
      <c r="C33" s="27" t="s">
        <v>19</v>
      </c>
      <c r="D33" s="28"/>
      <c r="E33" s="29"/>
      <c r="F33" s="28">
        <v>0</v>
      </c>
      <c r="G33" s="29"/>
      <c r="H33" s="36">
        <v>8</v>
      </c>
      <c r="I33" s="36"/>
      <c r="J33" s="36">
        <v>3.56</v>
      </c>
      <c r="K33" s="36">
        <v>0</v>
      </c>
      <c r="N33" s="37"/>
    </row>
    <row r="34" spans="1:14" ht="30.75" customHeight="1">
      <c r="A34" s="25">
        <v>4</v>
      </c>
      <c r="B34" s="106" t="s">
        <v>237</v>
      </c>
      <c r="C34" s="27" t="s">
        <v>19</v>
      </c>
      <c r="D34" s="28">
        <v>1200</v>
      </c>
      <c r="E34" s="29"/>
      <c r="F34" s="28">
        <v>0</v>
      </c>
      <c r="G34" s="29"/>
      <c r="H34" s="36">
        <v>8</v>
      </c>
      <c r="I34" s="36"/>
      <c r="J34" s="36">
        <v>3.56</v>
      </c>
      <c r="K34" s="36">
        <v>0</v>
      </c>
      <c r="N34" s="37"/>
    </row>
    <row r="35" spans="1:14" ht="31.5" customHeight="1">
      <c r="A35" s="25">
        <v>5</v>
      </c>
      <c r="B35" s="106" t="s">
        <v>238</v>
      </c>
      <c r="C35" s="27" t="s">
        <v>19</v>
      </c>
      <c r="D35" s="28">
        <v>1200</v>
      </c>
      <c r="E35" s="29"/>
      <c r="F35" s="28">
        <v>0</v>
      </c>
      <c r="G35" s="29"/>
      <c r="H35" s="36">
        <v>8</v>
      </c>
      <c r="I35" s="36"/>
      <c r="J35" s="36">
        <v>3.56</v>
      </c>
      <c r="K35" s="36">
        <v>0</v>
      </c>
      <c r="N35" s="37"/>
    </row>
    <row r="36" spans="1:14" ht="38.25" customHeight="1">
      <c r="A36" s="25">
        <v>6</v>
      </c>
      <c r="B36" s="106" t="s">
        <v>239</v>
      </c>
      <c r="C36" s="27" t="s">
        <v>19</v>
      </c>
      <c r="D36" s="28">
        <v>1200</v>
      </c>
      <c r="E36" s="29"/>
      <c r="F36" s="28">
        <v>0</v>
      </c>
      <c r="G36" s="29"/>
      <c r="H36" s="36">
        <v>8</v>
      </c>
      <c r="I36" s="36"/>
      <c r="J36" s="36">
        <v>3.56</v>
      </c>
      <c r="K36" s="36">
        <v>0</v>
      </c>
      <c r="N36" s="37"/>
    </row>
    <row r="37" spans="1:14" ht="31.5" customHeight="1">
      <c r="A37" s="25">
        <v>7</v>
      </c>
      <c r="B37" s="106" t="s">
        <v>240</v>
      </c>
      <c r="C37" s="27" t="s">
        <v>19</v>
      </c>
      <c r="D37" s="28">
        <v>1200</v>
      </c>
      <c r="E37" s="29"/>
      <c r="F37" s="28">
        <v>0</v>
      </c>
      <c r="G37" s="29"/>
      <c r="H37" s="36">
        <v>8</v>
      </c>
      <c r="I37" s="36"/>
      <c r="J37" s="36">
        <v>3.56</v>
      </c>
      <c r="K37" s="36">
        <v>0</v>
      </c>
      <c r="N37" s="37"/>
    </row>
    <row r="38" spans="1:14" ht="30.75" customHeight="1">
      <c r="A38" s="25">
        <v>8</v>
      </c>
      <c r="B38" s="106" t="s">
        <v>241</v>
      </c>
      <c r="C38" s="27" t="s">
        <v>19</v>
      </c>
      <c r="D38" s="28"/>
      <c r="E38" s="29"/>
      <c r="F38" s="28">
        <v>0</v>
      </c>
      <c r="G38" s="29"/>
      <c r="H38" s="36">
        <v>8</v>
      </c>
      <c r="I38" s="36"/>
      <c r="J38" s="36">
        <v>3.56</v>
      </c>
      <c r="K38" s="36">
        <v>0</v>
      </c>
      <c r="N38" s="37"/>
    </row>
    <row r="39" spans="1:14" ht="24" customHeight="1">
      <c r="A39" s="137" t="s">
        <v>20</v>
      </c>
      <c r="B39" s="138"/>
      <c r="C39" s="22"/>
      <c r="D39" s="41">
        <f>SUM(D31:D38)</f>
        <v>13827</v>
      </c>
      <c r="E39" s="42"/>
      <c r="F39" s="41">
        <f>SUM(F31:F38)</f>
        <v>0</v>
      </c>
      <c r="G39" s="42"/>
      <c r="H39" s="41">
        <f>SUM(H31:H38)</f>
        <v>80</v>
      </c>
      <c r="I39" s="42"/>
      <c r="J39" s="41">
        <f>SUM(J31:J38)</f>
        <v>36.92</v>
      </c>
      <c r="K39" s="41">
        <f>SUM(K31:K38)</f>
        <v>0</v>
      </c>
    </row>
    <row r="40" spans="1:14">
      <c r="A40" s="43" t="s">
        <v>47</v>
      </c>
      <c r="B40" s="23" t="s">
        <v>46</v>
      </c>
      <c r="C40" s="18"/>
      <c r="D40" s="34"/>
      <c r="E40" s="20"/>
      <c r="F40" s="34"/>
      <c r="G40" s="20"/>
      <c r="H40" s="20"/>
      <c r="I40" s="20"/>
      <c r="J40" s="20"/>
      <c r="K40" s="24"/>
    </row>
    <row r="41" spans="1:14" ht="24.75" customHeight="1">
      <c r="A41" s="25">
        <v>1</v>
      </c>
      <c r="B41" s="35" t="s">
        <v>145</v>
      </c>
      <c r="C41" s="27">
        <v>190</v>
      </c>
      <c r="D41" s="28">
        <v>12800</v>
      </c>
      <c r="E41" s="29"/>
      <c r="F41" s="28">
        <v>0</v>
      </c>
      <c r="G41" s="36"/>
      <c r="H41" s="36">
        <f>D41*0.003</f>
        <v>38.4</v>
      </c>
      <c r="I41" s="36"/>
      <c r="J41" s="36">
        <f>H41/2</f>
        <v>19.2</v>
      </c>
      <c r="K41" s="36">
        <v>0</v>
      </c>
      <c r="N41" s="37"/>
    </row>
    <row r="42" spans="1:14" ht="24.75" customHeight="1">
      <c r="A42" s="25">
        <v>2</v>
      </c>
      <c r="B42" s="35" t="s">
        <v>146</v>
      </c>
      <c r="C42" s="27">
        <v>96</v>
      </c>
      <c r="D42" s="28">
        <v>11440</v>
      </c>
      <c r="E42" s="29"/>
      <c r="F42" s="28">
        <v>0</v>
      </c>
      <c r="G42" s="36"/>
      <c r="H42" s="36">
        <f t="shared" ref="H42:H43" si="4">D42*0.003</f>
        <v>34.32</v>
      </c>
      <c r="I42" s="36"/>
      <c r="J42" s="36">
        <f t="shared" ref="J42:J44" si="5">H42/2</f>
        <v>17.16</v>
      </c>
      <c r="K42" s="36">
        <v>0</v>
      </c>
      <c r="N42" s="37"/>
    </row>
    <row r="43" spans="1:14" ht="24.75" customHeight="1">
      <c r="A43" s="25">
        <v>4</v>
      </c>
      <c r="B43" s="35" t="s">
        <v>147</v>
      </c>
      <c r="C43" s="27">
        <v>950</v>
      </c>
      <c r="D43" s="28">
        <v>20250</v>
      </c>
      <c r="E43" s="29"/>
      <c r="F43" s="28">
        <v>0</v>
      </c>
      <c r="G43" s="36"/>
      <c r="H43" s="36">
        <f t="shared" si="4"/>
        <v>60.75</v>
      </c>
      <c r="I43" s="36"/>
      <c r="J43" s="36">
        <f t="shared" si="5"/>
        <v>30.375</v>
      </c>
      <c r="K43" s="36">
        <v>0</v>
      </c>
      <c r="N43" s="37"/>
    </row>
    <row r="44" spans="1:14" ht="24.75" customHeight="1">
      <c r="A44" s="25">
        <v>5</v>
      </c>
      <c r="B44" s="35" t="s">
        <v>148</v>
      </c>
      <c r="C44" s="27">
        <v>3000</v>
      </c>
      <c r="D44" s="28">
        <f t="shared" ref="D44" si="6">C44*15</f>
        <v>45000</v>
      </c>
      <c r="E44" s="29"/>
      <c r="F44" s="28">
        <v>0</v>
      </c>
      <c r="G44" s="36"/>
      <c r="H44" s="36">
        <v>92</v>
      </c>
      <c r="I44" s="36"/>
      <c r="J44" s="36">
        <f t="shared" si="5"/>
        <v>46</v>
      </c>
      <c r="K44" s="36">
        <v>0</v>
      </c>
      <c r="N44" s="37"/>
    </row>
    <row r="45" spans="1:14" ht="23.25" customHeight="1">
      <c r="A45" s="137" t="s">
        <v>20</v>
      </c>
      <c r="B45" s="138"/>
      <c r="C45" s="22" t="s">
        <v>17</v>
      </c>
      <c r="D45" s="41">
        <f>SUM(D41:D44)</f>
        <v>89490</v>
      </c>
      <c r="E45" s="42"/>
      <c r="F45" s="41">
        <f>SUM(F41:F44)</f>
        <v>0</v>
      </c>
      <c r="G45" s="42"/>
      <c r="H45" s="41">
        <f>SUM(H41:H44)</f>
        <v>225.47</v>
      </c>
      <c r="I45" s="42"/>
      <c r="J45" s="41">
        <f>SUM(J41:J44)</f>
        <v>112.735</v>
      </c>
      <c r="K45" s="41">
        <f>SUM(K41:K44)</f>
        <v>0</v>
      </c>
    </row>
    <row r="46" spans="1:14" ht="19.5" customHeight="1">
      <c r="A46" s="140" t="s">
        <v>32</v>
      </c>
      <c r="B46" s="141"/>
      <c r="C46" s="44"/>
      <c r="D46" s="31">
        <f>D45+D39+D29</f>
        <v>190250</v>
      </c>
      <c r="E46" s="32"/>
      <c r="F46" s="31">
        <f>F45+F39+F29</f>
        <v>0</v>
      </c>
      <c r="G46" s="32"/>
      <c r="H46" s="31">
        <f>H45+H39+H29</f>
        <v>479.33600000000001</v>
      </c>
      <c r="I46" s="32"/>
      <c r="J46" s="31">
        <f>J45+J39+J29</f>
        <v>323.52100000000002</v>
      </c>
      <c r="K46" s="31">
        <f>K45+K39+K29</f>
        <v>0</v>
      </c>
    </row>
    <row r="47" spans="1:14" s="83" customFormat="1" ht="15.75" customHeight="1">
      <c r="A47" s="22">
        <v>3</v>
      </c>
      <c r="B47" s="23" t="s">
        <v>36</v>
      </c>
      <c r="C47" s="18"/>
      <c r="D47" s="34"/>
      <c r="E47" s="20"/>
      <c r="F47" s="34"/>
      <c r="G47" s="20"/>
      <c r="H47" s="20"/>
      <c r="I47" s="20"/>
      <c r="J47" s="20"/>
      <c r="K47" s="24"/>
      <c r="N47" s="84"/>
    </row>
    <row r="48" spans="1:14" s="83" customFormat="1" ht="53.25" customHeight="1">
      <c r="A48" s="25">
        <v>1</v>
      </c>
      <c r="B48" s="26" t="s">
        <v>41</v>
      </c>
      <c r="C48" s="27" t="s">
        <v>105</v>
      </c>
      <c r="D48" s="28">
        <v>156000</v>
      </c>
      <c r="E48" s="29"/>
      <c r="F48" s="28">
        <v>129000</v>
      </c>
      <c r="G48" s="29"/>
      <c r="H48" s="36">
        <v>196</v>
      </c>
      <c r="I48" s="36"/>
      <c r="J48" s="36">
        <f>34*0.65</f>
        <v>22.1</v>
      </c>
      <c r="K48" s="36">
        <v>0</v>
      </c>
      <c r="N48" s="84"/>
    </row>
    <row r="49" spans="1:14" s="83" customFormat="1" ht="54.75" customHeight="1">
      <c r="A49" s="25">
        <v>2</v>
      </c>
      <c r="B49" s="112" t="s">
        <v>65</v>
      </c>
      <c r="C49" s="27" t="s">
        <v>75</v>
      </c>
      <c r="D49" s="121">
        <v>416996.94</v>
      </c>
      <c r="E49" s="28"/>
      <c r="F49" s="122">
        <v>270035.07</v>
      </c>
      <c r="G49" s="29"/>
      <c r="H49" s="36">
        <v>158.22</v>
      </c>
      <c r="I49" s="36"/>
      <c r="J49" s="36">
        <v>60.2</v>
      </c>
      <c r="K49" s="36">
        <v>12.7</v>
      </c>
      <c r="N49" s="84"/>
    </row>
    <row r="50" spans="1:14" s="83" customFormat="1" ht="31.5" customHeight="1">
      <c r="A50" s="25">
        <v>3</v>
      </c>
      <c r="B50" s="112" t="s">
        <v>106</v>
      </c>
      <c r="C50" s="27" t="s">
        <v>107</v>
      </c>
      <c r="D50" s="28">
        <v>208129</v>
      </c>
      <c r="E50" s="29"/>
      <c r="F50" s="28">
        <v>168129</v>
      </c>
      <c r="G50" s="29"/>
      <c r="H50" s="36">
        <v>40</v>
      </c>
      <c r="I50" s="36"/>
      <c r="J50" s="36">
        <f>34*0.65</f>
        <v>22.1</v>
      </c>
      <c r="K50" s="36">
        <v>0</v>
      </c>
      <c r="N50" s="84"/>
    </row>
    <row r="51" spans="1:14" s="83" customFormat="1" ht="47.25" customHeight="1">
      <c r="A51" s="25">
        <v>4</v>
      </c>
      <c r="B51" s="66" t="s">
        <v>242</v>
      </c>
      <c r="C51" s="27" t="s">
        <v>217</v>
      </c>
      <c r="D51" s="28">
        <v>3297618.76</v>
      </c>
      <c r="E51" s="29"/>
      <c r="F51" s="28">
        <v>2535526.4500000002</v>
      </c>
      <c r="G51" s="29"/>
      <c r="H51" s="30">
        <v>197.06</v>
      </c>
      <c r="I51" s="29"/>
      <c r="J51" s="29">
        <v>55</v>
      </c>
      <c r="K51" s="29">
        <v>33</v>
      </c>
      <c r="N51" s="84"/>
    </row>
    <row r="52" spans="1:14" s="83" customFormat="1" ht="18.75" customHeight="1">
      <c r="A52" s="137" t="s">
        <v>20</v>
      </c>
      <c r="B52" s="138"/>
      <c r="C52" s="22" t="s">
        <v>17</v>
      </c>
      <c r="D52" s="41">
        <f>SUM(D48:D51)</f>
        <v>4078744.6999999997</v>
      </c>
      <c r="E52" s="42"/>
      <c r="F52" s="41">
        <f>SUM(F48:F51)</f>
        <v>3102690.5200000005</v>
      </c>
      <c r="G52" s="42"/>
      <c r="H52" s="41">
        <f>SUM(H48:H51)</f>
        <v>591.28</v>
      </c>
      <c r="I52" s="42"/>
      <c r="J52" s="41">
        <f>SUM(J48:J51)</f>
        <v>159.4</v>
      </c>
      <c r="K52" s="41">
        <f>SUM(K48:K51)</f>
        <v>45.7</v>
      </c>
      <c r="N52" s="84"/>
    </row>
    <row r="53" spans="1:14" s="83" customFormat="1" ht="27" customHeight="1">
      <c r="A53" s="22">
        <v>4</v>
      </c>
      <c r="B53" s="23" t="s">
        <v>37</v>
      </c>
      <c r="C53" s="18"/>
      <c r="D53" s="34"/>
      <c r="E53" s="20"/>
      <c r="F53" s="34"/>
      <c r="G53" s="20"/>
      <c r="H53" s="20"/>
      <c r="I53" s="20"/>
      <c r="J53" s="20"/>
      <c r="K53" s="24"/>
      <c r="N53" s="84"/>
    </row>
    <row r="54" spans="1:14" s="114" customFormat="1" ht="69.75" customHeight="1">
      <c r="A54" s="25">
        <v>1</v>
      </c>
      <c r="B54" s="113" t="s">
        <v>89</v>
      </c>
      <c r="C54" s="27" t="s">
        <v>19</v>
      </c>
      <c r="D54" s="28">
        <v>16023.24</v>
      </c>
      <c r="E54" s="29"/>
      <c r="F54" s="28">
        <v>9503.24</v>
      </c>
      <c r="G54" s="36"/>
      <c r="H54" s="36">
        <v>6.71</v>
      </c>
      <c r="I54" s="36"/>
      <c r="J54" s="36">
        <v>2</v>
      </c>
      <c r="K54" s="36">
        <v>0.45</v>
      </c>
      <c r="N54" s="115"/>
    </row>
    <row r="55" spans="1:14" s="114" customFormat="1" ht="75" customHeight="1">
      <c r="A55" s="25">
        <f>A54+1</f>
        <v>2</v>
      </c>
      <c r="B55" s="113" t="s">
        <v>92</v>
      </c>
      <c r="C55" s="27" t="s">
        <v>19</v>
      </c>
      <c r="D55" s="28">
        <v>20231.990000000002</v>
      </c>
      <c r="E55" s="29"/>
      <c r="F55" s="28">
        <v>9503.34</v>
      </c>
      <c r="G55" s="36"/>
      <c r="H55" s="36">
        <v>6.71</v>
      </c>
      <c r="I55" s="36"/>
      <c r="J55" s="36">
        <v>2</v>
      </c>
      <c r="K55" s="36">
        <v>0.45</v>
      </c>
      <c r="N55" s="115"/>
    </row>
    <row r="56" spans="1:14" s="114" customFormat="1" ht="75" customHeight="1">
      <c r="A56" s="25">
        <f>A55+1</f>
        <v>3</v>
      </c>
      <c r="B56" s="113" t="s">
        <v>93</v>
      </c>
      <c r="C56" s="27" t="s">
        <v>19</v>
      </c>
      <c r="D56" s="28">
        <v>16628.53</v>
      </c>
      <c r="E56" s="29"/>
      <c r="F56" s="28">
        <v>10152</v>
      </c>
      <c r="G56" s="36"/>
      <c r="H56" s="36">
        <v>6.71</v>
      </c>
      <c r="I56" s="36"/>
      <c r="J56" s="36">
        <v>2</v>
      </c>
      <c r="K56" s="36">
        <v>0.45</v>
      </c>
      <c r="N56" s="115"/>
    </row>
    <row r="57" spans="1:14" s="114" customFormat="1" ht="79.5" customHeight="1">
      <c r="A57" s="25">
        <f>A56+1</f>
        <v>4</v>
      </c>
      <c r="B57" s="113" t="s">
        <v>94</v>
      </c>
      <c r="C57" s="27" t="s">
        <v>19</v>
      </c>
      <c r="D57" s="28">
        <v>15760.23</v>
      </c>
      <c r="E57" s="29"/>
      <c r="F57" s="28">
        <v>9283.9599999999991</v>
      </c>
      <c r="G57" s="36"/>
      <c r="H57" s="36">
        <v>6.71</v>
      </c>
      <c r="I57" s="36"/>
      <c r="J57" s="36">
        <v>2</v>
      </c>
      <c r="K57" s="36">
        <v>0.45</v>
      </c>
      <c r="N57" s="115"/>
    </row>
    <row r="58" spans="1:14" s="114" customFormat="1" ht="86.25" customHeight="1">
      <c r="A58" s="25">
        <f>A57+1</f>
        <v>5</v>
      </c>
      <c r="B58" s="113" t="s">
        <v>95</v>
      </c>
      <c r="C58" s="27" t="s">
        <v>19</v>
      </c>
      <c r="D58" s="28">
        <v>20231.990000000002</v>
      </c>
      <c r="E58" s="29"/>
      <c r="F58" s="28">
        <v>9503.34</v>
      </c>
      <c r="G58" s="36"/>
      <c r="H58" s="36">
        <v>6.71</v>
      </c>
      <c r="I58" s="36"/>
      <c r="J58" s="36">
        <v>2</v>
      </c>
      <c r="K58" s="36">
        <v>0.45</v>
      </c>
      <c r="N58" s="115"/>
    </row>
    <row r="59" spans="1:14" s="114" customFormat="1" ht="86.25" customHeight="1">
      <c r="A59" s="25">
        <f>A58+1</f>
        <v>6</v>
      </c>
      <c r="B59" s="113" t="s">
        <v>96</v>
      </c>
      <c r="C59" s="27" t="s">
        <v>19</v>
      </c>
      <c r="D59" s="28">
        <v>16023.24</v>
      </c>
      <c r="E59" s="29"/>
      <c r="F59" s="28">
        <v>9503.24</v>
      </c>
      <c r="G59" s="36"/>
      <c r="H59" s="36">
        <v>6.71</v>
      </c>
      <c r="I59" s="36"/>
      <c r="J59" s="36">
        <v>2</v>
      </c>
      <c r="K59" s="36">
        <v>0.45</v>
      </c>
      <c r="N59" s="115"/>
    </row>
    <row r="60" spans="1:14" s="114" customFormat="1" ht="76.5" customHeight="1">
      <c r="A60" s="25">
        <f>A59+1</f>
        <v>7</v>
      </c>
      <c r="B60" s="113" t="s">
        <v>97</v>
      </c>
      <c r="C60" s="27" t="s">
        <v>19</v>
      </c>
      <c r="D60" s="28">
        <v>15760.23</v>
      </c>
      <c r="E60" s="29"/>
      <c r="F60" s="28">
        <v>9283.9599999999991</v>
      </c>
      <c r="G60" s="36"/>
      <c r="H60" s="36">
        <v>6.71</v>
      </c>
      <c r="I60" s="36"/>
      <c r="J60" s="36">
        <v>2</v>
      </c>
      <c r="K60" s="36">
        <v>0.45</v>
      </c>
      <c r="N60" s="115"/>
    </row>
    <row r="61" spans="1:14" s="114" customFormat="1" ht="81" customHeight="1">
      <c r="A61" s="25">
        <f>A60+1</f>
        <v>8</v>
      </c>
      <c r="B61" s="113" t="s">
        <v>98</v>
      </c>
      <c r="C61" s="27" t="s">
        <v>19</v>
      </c>
      <c r="D61" s="28">
        <v>20231.990000000002</v>
      </c>
      <c r="E61" s="29"/>
      <c r="F61" s="28">
        <v>9503.34</v>
      </c>
      <c r="G61" s="36"/>
      <c r="H61" s="36">
        <v>6.71</v>
      </c>
      <c r="I61" s="36"/>
      <c r="J61" s="36">
        <v>2</v>
      </c>
      <c r="K61" s="36">
        <v>0.45</v>
      </c>
      <c r="N61" s="115"/>
    </row>
    <row r="62" spans="1:14" s="114" customFormat="1" ht="83.25" customHeight="1">
      <c r="A62" s="25">
        <f>A61+1</f>
        <v>9</v>
      </c>
      <c r="B62" s="113" t="s">
        <v>99</v>
      </c>
      <c r="C62" s="27" t="s">
        <v>19</v>
      </c>
      <c r="D62" s="28">
        <v>16023.24</v>
      </c>
      <c r="E62" s="29"/>
      <c r="F62" s="28">
        <v>9503.24</v>
      </c>
      <c r="G62" s="36"/>
      <c r="H62" s="36">
        <v>6.71</v>
      </c>
      <c r="I62" s="36"/>
      <c r="J62" s="36">
        <v>2</v>
      </c>
      <c r="K62" s="36">
        <v>0.45</v>
      </c>
      <c r="N62" s="115"/>
    </row>
    <row r="63" spans="1:14" s="114" customFormat="1" ht="75" customHeight="1">
      <c r="A63" s="25">
        <f>A62+1</f>
        <v>10</v>
      </c>
      <c r="B63" s="113" t="s">
        <v>100</v>
      </c>
      <c r="C63" s="27" t="s">
        <v>19</v>
      </c>
      <c r="D63" s="28">
        <v>20231.990000000002</v>
      </c>
      <c r="E63" s="29"/>
      <c r="F63" s="28">
        <v>9503.34</v>
      </c>
      <c r="G63" s="36"/>
      <c r="H63" s="36">
        <v>6.71</v>
      </c>
      <c r="I63" s="36"/>
      <c r="J63" s="36">
        <v>2</v>
      </c>
      <c r="K63" s="36">
        <v>0.45</v>
      </c>
      <c r="N63" s="115"/>
    </row>
    <row r="64" spans="1:14" s="114" customFormat="1" ht="75" customHeight="1">
      <c r="A64" s="25">
        <f>A63+1</f>
        <v>11</v>
      </c>
      <c r="B64" s="113" t="s">
        <v>101</v>
      </c>
      <c r="C64" s="27" t="s">
        <v>19</v>
      </c>
      <c r="D64" s="28">
        <v>15746.28</v>
      </c>
      <c r="E64" s="29"/>
      <c r="F64" s="28">
        <v>9493</v>
      </c>
      <c r="G64" s="36"/>
      <c r="H64" s="36">
        <v>7.55</v>
      </c>
      <c r="I64" s="36"/>
      <c r="J64" s="36">
        <v>2</v>
      </c>
      <c r="K64" s="36">
        <v>0.45</v>
      </c>
      <c r="N64" s="115"/>
    </row>
    <row r="65" spans="1:14" s="114" customFormat="1" ht="77.25" customHeight="1">
      <c r="A65" s="25">
        <f>A64+1</f>
        <v>12</v>
      </c>
      <c r="B65" s="113" t="s">
        <v>102</v>
      </c>
      <c r="C65" s="27" t="s">
        <v>19</v>
      </c>
      <c r="D65" s="28">
        <v>15816</v>
      </c>
      <c r="E65" s="29"/>
      <c r="F65" s="28">
        <v>9562</v>
      </c>
      <c r="G65" s="36"/>
      <c r="H65" s="36">
        <v>8.11</v>
      </c>
      <c r="I65" s="36"/>
      <c r="J65" s="36">
        <v>2</v>
      </c>
      <c r="K65" s="36">
        <v>0.45</v>
      </c>
      <c r="N65" s="115"/>
    </row>
    <row r="66" spans="1:14" s="114" customFormat="1" ht="115.5" customHeight="1">
      <c r="A66" s="25">
        <f>A65+1</f>
        <v>13</v>
      </c>
      <c r="B66" s="113" t="s">
        <v>103</v>
      </c>
      <c r="C66" s="27" t="s">
        <v>19</v>
      </c>
      <c r="D66" s="28">
        <v>15746.28</v>
      </c>
      <c r="E66" s="29"/>
      <c r="F66" s="28">
        <v>9493</v>
      </c>
      <c r="G66" s="36"/>
      <c r="H66" s="36">
        <v>7.55</v>
      </c>
      <c r="I66" s="36"/>
      <c r="J66" s="36">
        <v>2</v>
      </c>
      <c r="K66" s="36">
        <v>0.45</v>
      </c>
      <c r="N66" s="115"/>
    </row>
    <row r="67" spans="1:14" s="114" customFormat="1" ht="72" customHeight="1">
      <c r="A67" s="25">
        <f>A66+1</f>
        <v>14</v>
      </c>
      <c r="B67" s="113" t="s">
        <v>151</v>
      </c>
      <c r="C67" s="27" t="s">
        <v>19</v>
      </c>
      <c r="D67" s="28">
        <v>20231.990000000002</v>
      </c>
      <c r="E67" s="29"/>
      <c r="F67" s="28">
        <v>9503.34</v>
      </c>
      <c r="G67" s="36"/>
      <c r="H67" s="36">
        <v>6.71</v>
      </c>
      <c r="I67" s="36"/>
      <c r="J67" s="36">
        <v>2</v>
      </c>
      <c r="K67" s="36">
        <v>0.45</v>
      </c>
      <c r="N67" s="115"/>
    </row>
    <row r="68" spans="1:14" s="114" customFormat="1" ht="72" customHeight="1">
      <c r="A68" s="25">
        <f>A67+1</f>
        <v>15</v>
      </c>
      <c r="B68" s="113" t="s">
        <v>152</v>
      </c>
      <c r="C68" s="27" t="s">
        <v>19</v>
      </c>
      <c r="D68" s="28">
        <v>15746.28</v>
      </c>
      <c r="E68" s="29"/>
      <c r="F68" s="28">
        <v>9493</v>
      </c>
      <c r="G68" s="36"/>
      <c r="H68" s="36">
        <v>7.55</v>
      </c>
      <c r="I68" s="36"/>
      <c r="J68" s="36">
        <v>2</v>
      </c>
      <c r="K68" s="36">
        <v>0.45</v>
      </c>
      <c r="N68" s="115"/>
    </row>
    <row r="69" spans="1:14" s="114" customFormat="1" ht="78.75" customHeight="1">
      <c r="A69" s="25">
        <f>A68+1</f>
        <v>16</v>
      </c>
      <c r="B69" s="113" t="s">
        <v>153</v>
      </c>
      <c r="C69" s="27" t="s">
        <v>19</v>
      </c>
      <c r="D69" s="28">
        <v>15816</v>
      </c>
      <c r="E69" s="29"/>
      <c r="F69" s="28">
        <v>9562</v>
      </c>
      <c r="G69" s="36"/>
      <c r="H69" s="36">
        <v>8.11</v>
      </c>
      <c r="I69" s="36"/>
      <c r="J69" s="36">
        <v>2</v>
      </c>
      <c r="K69" s="36">
        <v>0.45</v>
      </c>
      <c r="N69" s="115"/>
    </row>
    <row r="70" spans="1:14" s="114" customFormat="1" ht="72" customHeight="1">
      <c r="A70" s="25">
        <f>A69+1</f>
        <v>17</v>
      </c>
      <c r="B70" s="113" t="s">
        <v>154</v>
      </c>
      <c r="C70" s="27" t="s">
        <v>19</v>
      </c>
      <c r="D70" s="28">
        <v>15746.28</v>
      </c>
      <c r="E70" s="29"/>
      <c r="F70" s="28">
        <v>9493</v>
      </c>
      <c r="G70" s="36"/>
      <c r="H70" s="36">
        <v>7.55</v>
      </c>
      <c r="I70" s="36"/>
      <c r="J70" s="36">
        <v>2</v>
      </c>
      <c r="K70" s="36">
        <v>0.45</v>
      </c>
      <c r="N70" s="115"/>
    </row>
    <row r="71" spans="1:14" s="114" customFormat="1" ht="72" customHeight="1">
      <c r="A71" s="25">
        <f>A70+1</f>
        <v>18</v>
      </c>
      <c r="B71" s="113" t="s">
        <v>155</v>
      </c>
      <c r="C71" s="27" t="s">
        <v>19</v>
      </c>
      <c r="D71" s="28">
        <v>20231.990000000002</v>
      </c>
      <c r="E71" s="29"/>
      <c r="F71" s="28">
        <v>9503.34</v>
      </c>
      <c r="G71" s="36"/>
      <c r="H71" s="36">
        <v>6.71</v>
      </c>
      <c r="I71" s="36"/>
      <c r="J71" s="36">
        <v>2</v>
      </c>
      <c r="K71" s="36">
        <v>0.45</v>
      </c>
      <c r="N71" s="115"/>
    </row>
    <row r="72" spans="1:14" s="114" customFormat="1" ht="72" customHeight="1">
      <c r="A72" s="25">
        <f>A71+1</f>
        <v>19</v>
      </c>
      <c r="B72" s="113" t="s">
        <v>156</v>
      </c>
      <c r="C72" s="27" t="s">
        <v>19</v>
      </c>
      <c r="D72" s="28">
        <v>15746.28</v>
      </c>
      <c r="E72" s="29"/>
      <c r="F72" s="28">
        <v>9493</v>
      </c>
      <c r="G72" s="36"/>
      <c r="H72" s="36">
        <v>7.55</v>
      </c>
      <c r="I72" s="36"/>
      <c r="J72" s="36">
        <v>2</v>
      </c>
      <c r="K72" s="36">
        <v>0.45</v>
      </c>
      <c r="N72" s="115"/>
    </row>
    <row r="73" spans="1:14" s="114" customFormat="1" ht="72" customHeight="1">
      <c r="A73" s="25">
        <f>A72+1</f>
        <v>20</v>
      </c>
      <c r="B73" s="113" t="s">
        <v>157</v>
      </c>
      <c r="C73" s="27" t="s">
        <v>19</v>
      </c>
      <c r="D73" s="28">
        <v>15816</v>
      </c>
      <c r="E73" s="29"/>
      <c r="F73" s="28">
        <v>9562</v>
      </c>
      <c r="G73" s="36"/>
      <c r="H73" s="36">
        <v>8.11</v>
      </c>
      <c r="I73" s="36"/>
      <c r="J73" s="36">
        <v>2</v>
      </c>
      <c r="K73" s="36">
        <v>0.45</v>
      </c>
      <c r="N73" s="115"/>
    </row>
    <row r="74" spans="1:14" s="114" customFormat="1" ht="90.75" customHeight="1">
      <c r="A74" s="25">
        <f>A73+1</f>
        <v>21</v>
      </c>
      <c r="B74" s="113" t="s">
        <v>158</v>
      </c>
      <c r="C74" s="27" t="s">
        <v>19</v>
      </c>
      <c r="D74" s="28">
        <v>15746.28</v>
      </c>
      <c r="E74" s="29"/>
      <c r="F74" s="28">
        <v>9493</v>
      </c>
      <c r="G74" s="36"/>
      <c r="H74" s="36">
        <v>7.55</v>
      </c>
      <c r="I74" s="36"/>
      <c r="J74" s="36">
        <v>2</v>
      </c>
      <c r="K74" s="36">
        <v>0.45</v>
      </c>
      <c r="N74" s="115"/>
    </row>
    <row r="75" spans="1:14" s="114" customFormat="1" ht="72" customHeight="1">
      <c r="A75" s="25">
        <f>A74+1</f>
        <v>22</v>
      </c>
      <c r="B75" s="113" t="s">
        <v>159</v>
      </c>
      <c r="C75" s="27" t="s">
        <v>19</v>
      </c>
      <c r="D75" s="28">
        <v>20231.990000000002</v>
      </c>
      <c r="E75" s="29"/>
      <c r="F75" s="28">
        <v>9503.34</v>
      </c>
      <c r="G75" s="36"/>
      <c r="H75" s="36">
        <v>6.71</v>
      </c>
      <c r="I75" s="36"/>
      <c r="J75" s="36">
        <v>2</v>
      </c>
      <c r="K75" s="36">
        <v>0.45</v>
      </c>
      <c r="N75" s="115"/>
    </row>
    <row r="76" spans="1:14" s="114" customFormat="1" ht="72" customHeight="1">
      <c r="A76" s="25">
        <f>A75+1</f>
        <v>23</v>
      </c>
      <c r="B76" s="113" t="s">
        <v>160</v>
      </c>
      <c r="C76" s="27" t="s">
        <v>19</v>
      </c>
      <c r="D76" s="28">
        <v>15746.28</v>
      </c>
      <c r="E76" s="29"/>
      <c r="F76" s="28">
        <v>9493</v>
      </c>
      <c r="G76" s="36"/>
      <c r="H76" s="36">
        <v>7.55</v>
      </c>
      <c r="I76" s="36"/>
      <c r="J76" s="36">
        <v>2</v>
      </c>
      <c r="K76" s="36">
        <v>0.45</v>
      </c>
      <c r="N76" s="115"/>
    </row>
    <row r="77" spans="1:14" s="114" customFormat="1" ht="72" customHeight="1">
      <c r="A77" s="25">
        <f>A76+1</f>
        <v>24</v>
      </c>
      <c r="B77" s="113" t="s">
        <v>161</v>
      </c>
      <c r="C77" s="27" t="s">
        <v>19</v>
      </c>
      <c r="D77" s="28">
        <v>15816</v>
      </c>
      <c r="E77" s="29"/>
      <c r="F77" s="28">
        <v>9562</v>
      </c>
      <c r="G77" s="36"/>
      <c r="H77" s="36">
        <v>8.11</v>
      </c>
      <c r="I77" s="36"/>
      <c r="J77" s="36">
        <v>2</v>
      </c>
      <c r="K77" s="36">
        <v>0.45</v>
      </c>
      <c r="N77" s="115"/>
    </row>
    <row r="78" spans="1:14" s="114" customFormat="1" ht="72" customHeight="1">
      <c r="A78" s="25">
        <f>A77+1</f>
        <v>25</v>
      </c>
      <c r="B78" s="113" t="s">
        <v>162</v>
      </c>
      <c r="C78" s="27" t="s">
        <v>19</v>
      </c>
      <c r="D78" s="28">
        <v>15746.28</v>
      </c>
      <c r="E78" s="29"/>
      <c r="F78" s="28">
        <v>9493</v>
      </c>
      <c r="G78" s="36"/>
      <c r="H78" s="36">
        <v>7.55</v>
      </c>
      <c r="I78" s="36"/>
      <c r="J78" s="36">
        <v>2</v>
      </c>
      <c r="K78" s="36">
        <v>0.45</v>
      </c>
      <c r="N78" s="115"/>
    </row>
    <row r="79" spans="1:14" s="114" customFormat="1" ht="72" customHeight="1">
      <c r="A79" s="25">
        <f>A78+1</f>
        <v>26</v>
      </c>
      <c r="B79" s="113" t="s">
        <v>163</v>
      </c>
      <c r="C79" s="27" t="s">
        <v>19</v>
      </c>
      <c r="D79" s="28">
        <v>20231.990000000002</v>
      </c>
      <c r="E79" s="29"/>
      <c r="F79" s="28">
        <v>9503.34</v>
      </c>
      <c r="G79" s="36"/>
      <c r="H79" s="36">
        <v>6.71</v>
      </c>
      <c r="I79" s="36"/>
      <c r="J79" s="36">
        <v>2</v>
      </c>
      <c r="K79" s="36">
        <v>0.45</v>
      </c>
      <c r="N79" s="115"/>
    </row>
    <row r="80" spans="1:14" s="114" customFormat="1" ht="78" customHeight="1">
      <c r="A80" s="25">
        <f>A79+1</f>
        <v>27</v>
      </c>
      <c r="B80" s="113" t="s">
        <v>164</v>
      </c>
      <c r="C80" s="27" t="s">
        <v>19</v>
      </c>
      <c r="D80" s="28">
        <v>15746.28</v>
      </c>
      <c r="E80" s="29"/>
      <c r="F80" s="28">
        <v>9493</v>
      </c>
      <c r="G80" s="36"/>
      <c r="H80" s="36">
        <v>7.55</v>
      </c>
      <c r="I80" s="36"/>
      <c r="J80" s="36">
        <v>2</v>
      </c>
      <c r="K80" s="36">
        <v>0.45</v>
      </c>
      <c r="N80" s="115"/>
    </row>
    <row r="81" spans="1:14" s="114" customFormat="1" ht="78" customHeight="1">
      <c r="A81" s="25">
        <f>A80+1</f>
        <v>28</v>
      </c>
      <c r="B81" s="113" t="s">
        <v>170</v>
      </c>
      <c r="C81" s="27" t="s">
        <v>19</v>
      </c>
      <c r="D81" s="28">
        <v>15746.28</v>
      </c>
      <c r="E81" s="29"/>
      <c r="F81" s="28">
        <v>9493</v>
      </c>
      <c r="G81" s="36"/>
      <c r="H81" s="36">
        <v>7.55</v>
      </c>
      <c r="I81" s="36"/>
      <c r="J81" s="36">
        <v>2</v>
      </c>
      <c r="K81" s="36">
        <v>0.45</v>
      </c>
      <c r="N81" s="115"/>
    </row>
    <row r="82" spans="1:14" s="114" customFormat="1" ht="78" customHeight="1">
      <c r="A82" s="25">
        <f>A81+1</f>
        <v>29</v>
      </c>
      <c r="B82" s="113" t="s">
        <v>171</v>
      </c>
      <c r="C82" s="27" t="s">
        <v>19</v>
      </c>
      <c r="D82" s="28">
        <v>20231.990000000002</v>
      </c>
      <c r="E82" s="29"/>
      <c r="F82" s="28">
        <v>9503.34</v>
      </c>
      <c r="G82" s="36"/>
      <c r="H82" s="36">
        <v>6.71</v>
      </c>
      <c r="I82" s="36"/>
      <c r="J82" s="36">
        <v>2</v>
      </c>
      <c r="K82" s="36">
        <v>0.45</v>
      </c>
      <c r="N82" s="115"/>
    </row>
    <row r="83" spans="1:14" s="114" customFormat="1" ht="78" customHeight="1">
      <c r="A83" s="25">
        <f>A82+1</f>
        <v>30</v>
      </c>
      <c r="B83" s="113" t="s">
        <v>173</v>
      </c>
      <c r="C83" s="27" t="s">
        <v>19</v>
      </c>
      <c r="D83" s="28">
        <v>15816</v>
      </c>
      <c r="E83" s="29"/>
      <c r="F83" s="28">
        <v>9562</v>
      </c>
      <c r="G83" s="36"/>
      <c r="H83" s="36">
        <v>8.11</v>
      </c>
      <c r="I83" s="36"/>
      <c r="J83" s="36">
        <v>2</v>
      </c>
      <c r="K83" s="36">
        <v>0.45</v>
      </c>
      <c r="N83" s="115"/>
    </row>
    <row r="84" spans="1:14" s="114" customFormat="1" ht="78" customHeight="1">
      <c r="A84" s="25">
        <f>A83+1</f>
        <v>31</v>
      </c>
      <c r="B84" s="113" t="s">
        <v>174</v>
      </c>
      <c r="C84" s="27" t="s">
        <v>19</v>
      </c>
      <c r="D84" s="28">
        <v>15746.28</v>
      </c>
      <c r="E84" s="29"/>
      <c r="F84" s="28">
        <v>9493</v>
      </c>
      <c r="G84" s="36"/>
      <c r="H84" s="36">
        <v>7.55</v>
      </c>
      <c r="I84" s="36"/>
      <c r="J84" s="36">
        <v>2</v>
      </c>
      <c r="K84" s="36">
        <v>0.45</v>
      </c>
      <c r="N84" s="115"/>
    </row>
    <row r="85" spans="1:14" s="114" customFormat="1" ht="78" customHeight="1">
      <c r="A85" s="25">
        <f>A84+1</f>
        <v>32</v>
      </c>
      <c r="B85" s="113" t="s">
        <v>176</v>
      </c>
      <c r="C85" s="27" t="s">
        <v>19</v>
      </c>
      <c r="D85" s="28">
        <v>15746.28</v>
      </c>
      <c r="E85" s="29"/>
      <c r="F85" s="28">
        <v>9493</v>
      </c>
      <c r="G85" s="36"/>
      <c r="H85" s="36">
        <v>7.55</v>
      </c>
      <c r="I85" s="36"/>
      <c r="J85" s="36">
        <v>2</v>
      </c>
      <c r="K85" s="36">
        <v>0.45</v>
      </c>
      <c r="N85" s="115"/>
    </row>
    <row r="86" spans="1:14" s="114" customFormat="1" ht="78" customHeight="1">
      <c r="A86" s="25">
        <f>A85+1</f>
        <v>33</v>
      </c>
      <c r="B86" s="113" t="s">
        <v>179</v>
      </c>
      <c r="C86" s="27" t="s">
        <v>19</v>
      </c>
      <c r="D86" s="28">
        <v>20231.990000000002</v>
      </c>
      <c r="E86" s="29"/>
      <c r="F86" s="28">
        <v>9503.34</v>
      </c>
      <c r="G86" s="36"/>
      <c r="H86" s="36">
        <v>6.71</v>
      </c>
      <c r="I86" s="36"/>
      <c r="J86" s="36">
        <v>2</v>
      </c>
      <c r="K86" s="36">
        <v>0.45</v>
      </c>
      <c r="N86" s="115"/>
    </row>
    <row r="87" spans="1:14" s="114" customFormat="1" ht="78" customHeight="1">
      <c r="A87" s="25">
        <f>A86+1</f>
        <v>34</v>
      </c>
      <c r="B87" s="113" t="s">
        <v>181</v>
      </c>
      <c r="C87" s="27" t="s">
        <v>19</v>
      </c>
      <c r="D87" s="28">
        <v>15816</v>
      </c>
      <c r="E87" s="29"/>
      <c r="F87" s="28">
        <v>9562</v>
      </c>
      <c r="G87" s="36"/>
      <c r="H87" s="36">
        <v>8.11</v>
      </c>
      <c r="I87" s="36"/>
      <c r="J87" s="36">
        <v>2</v>
      </c>
      <c r="K87" s="36">
        <v>0.45</v>
      </c>
      <c r="N87" s="115"/>
    </row>
    <row r="88" spans="1:14" s="114" customFormat="1" ht="78" customHeight="1">
      <c r="A88" s="25">
        <f>A87+1</f>
        <v>35</v>
      </c>
      <c r="B88" s="113" t="s">
        <v>182</v>
      </c>
      <c r="C88" s="27" t="s">
        <v>19</v>
      </c>
      <c r="D88" s="28">
        <v>15746.28</v>
      </c>
      <c r="E88" s="29"/>
      <c r="F88" s="28">
        <v>9493</v>
      </c>
      <c r="G88" s="36"/>
      <c r="H88" s="36">
        <v>7.55</v>
      </c>
      <c r="I88" s="36"/>
      <c r="J88" s="36">
        <v>2</v>
      </c>
      <c r="K88" s="36">
        <v>0.45</v>
      </c>
      <c r="N88" s="115"/>
    </row>
    <row r="89" spans="1:14" s="114" customFormat="1" ht="91.5" customHeight="1">
      <c r="A89" s="25">
        <f>A88+1</f>
        <v>36</v>
      </c>
      <c r="B89" s="113" t="s">
        <v>183</v>
      </c>
      <c r="C89" s="27" t="s">
        <v>19</v>
      </c>
      <c r="D89" s="28">
        <v>20231.990000000002</v>
      </c>
      <c r="E89" s="29"/>
      <c r="F89" s="28">
        <v>9503.34</v>
      </c>
      <c r="G89" s="36"/>
      <c r="H89" s="36">
        <v>6.71</v>
      </c>
      <c r="I89" s="36"/>
      <c r="J89" s="36">
        <v>2</v>
      </c>
      <c r="K89" s="36">
        <v>0.45</v>
      </c>
      <c r="N89" s="115"/>
    </row>
    <row r="90" spans="1:14" s="114" customFormat="1" ht="78" customHeight="1">
      <c r="A90" s="25">
        <f>A89+1</f>
        <v>37</v>
      </c>
      <c r="B90" s="113" t="s">
        <v>184</v>
      </c>
      <c r="C90" s="27" t="s">
        <v>19</v>
      </c>
      <c r="D90" s="28">
        <v>15746.28</v>
      </c>
      <c r="E90" s="29"/>
      <c r="F90" s="28">
        <v>9493</v>
      </c>
      <c r="G90" s="36"/>
      <c r="H90" s="36">
        <v>7.55</v>
      </c>
      <c r="I90" s="36"/>
      <c r="J90" s="36">
        <v>2</v>
      </c>
      <c r="K90" s="36">
        <v>0.45</v>
      </c>
      <c r="N90" s="115"/>
    </row>
    <row r="91" spans="1:14" s="83" customFormat="1" ht="28.5" customHeight="1">
      <c r="A91" s="137" t="s">
        <v>20</v>
      </c>
      <c r="B91" s="138"/>
      <c r="C91" s="22" t="s">
        <v>17</v>
      </c>
      <c r="D91" s="41">
        <f>SUM(D54:D90)</f>
        <v>634114.52000000025</v>
      </c>
      <c r="E91" s="42"/>
      <c r="F91" s="41">
        <f>SUM(F54:F90)</f>
        <v>352040.38000000006</v>
      </c>
      <c r="G91" s="42"/>
      <c r="H91" s="41">
        <f>SUM(H54:H90)</f>
        <v>268.43000000000006</v>
      </c>
      <c r="I91" s="42"/>
      <c r="J91" s="41">
        <f>SUM(J54:J90)</f>
        <v>74</v>
      </c>
      <c r="K91" s="41">
        <f>SUM(K54:K90)</f>
        <v>16.649999999999988</v>
      </c>
      <c r="N91" s="84"/>
    </row>
    <row r="92" spans="1:14" s="55" customFormat="1" ht="19.5" customHeight="1">
      <c r="A92" s="140" t="s">
        <v>42</v>
      </c>
      <c r="B92" s="141"/>
      <c r="C92" s="72"/>
      <c r="D92" s="73">
        <f>D91+D52+D46</f>
        <v>4903109.22</v>
      </c>
      <c r="E92" s="32"/>
      <c r="F92" s="73">
        <f>F91+F52+F46</f>
        <v>3454730.9000000004</v>
      </c>
      <c r="G92" s="32"/>
      <c r="H92" s="73">
        <f>H91+H52+H46</f>
        <v>1339.046</v>
      </c>
      <c r="I92" s="32"/>
      <c r="J92" s="73">
        <f>J91+J52+J46</f>
        <v>556.92100000000005</v>
      </c>
      <c r="K92" s="73">
        <f>K91+K52+K46</f>
        <v>62.349999999999994</v>
      </c>
    </row>
    <row r="93" spans="1:14" ht="15.75" customHeight="1">
      <c r="A93" s="98"/>
      <c r="B93" s="99"/>
      <c r="C93" s="99"/>
      <c r="D93" s="100"/>
      <c r="E93" s="98"/>
      <c r="F93" s="100"/>
      <c r="G93" s="98"/>
      <c r="H93" s="100"/>
      <c r="I93" s="98"/>
      <c r="J93" s="100"/>
      <c r="K93" s="100"/>
    </row>
    <row r="94" spans="1:14" ht="15.75" customHeight="1">
      <c r="A94" s="98"/>
      <c r="B94" s="99"/>
      <c r="C94" s="99"/>
      <c r="D94" s="100"/>
      <c r="E94" s="98"/>
      <c r="F94" s="100"/>
      <c r="G94" s="98"/>
      <c r="H94" s="100"/>
      <c r="I94" s="98"/>
      <c r="J94" s="100"/>
      <c r="K94" s="100"/>
    </row>
    <row r="95" spans="1:14" ht="15">
      <c r="A95" s="9"/>
      <c r="B95" s="46" t="s">
        <v>48</v>
      </c>
      <c r="C95" s="9"/>
      <c r="D95" s="10"/>
      <c r="E95" s="10"/>
      <c r="F95" s="10"/>
      <c r="G95" s="10"/>
      <c r="H95" s="10"/>
      <c r="I95" s="10"/>
      <c r="J95" s="10"/>
      <c r="K95" s="10"/>
    </row>
    <row r="96" spans="1:14" s="13" customFormat="1" ht="24.75" customHeight="1">
      <c r="A96" s="142" t="s">
        <v>30</v>
      </c>
      <c r="B96" s="142"/>
      <c r="C96" s="47"/>
      <c r="D96" s="123" t="s">
        <v>33</v>
      </c>
      <c r="E96" s="48"/>
      <c r="F96" s="48"/>
      <c r="G96" s="48"/>
      <c r="H96" s="48"/>
      <c r="I96" s="48"/>
      <c r="J96" s="48"/>
      <c r="K96" s="48"/>
      <c r="N96" s="14"/>
    </row>
    <row r="97" spans="1:14" s="13" customFormat="1" ht="24.75" customHeight="1">
      <c r="A97" s="49"/>
      <c r="B97" s="46"/>
      <c r="C97" s="49"/>
      <c r="D97" s="48"/>
      <c r="E97" s="48"/>
      <c r="F97" s="48"/>
      <c r="G97" s="48"/>
      <c r="H97" s="48"/>
      <c r="I97" s="48"/>
      <c r="J97" s="48"/>
      <c r="K97" s="48"/>
      <c r="N97" s="14"/>
    </row>
    <row r="98" spans="1:14" s="13" customFormat="1" ht="24.75" customHeight="1">
      <c r="A98" s="47"/>
      <c r="B98" s="50" t="s">
        <v>43</v>
      </c>
      <c r="C98" s="47"/>
      <c r="D98" s="50" t="s">
        <v>44</v>
      </c>
      <c r="E98" s="51"/>
      <c r="F98" s="51"/>
      <c r="G98" s="51"/>
      <c r="H98" s="51"/>
      <c r="I98" s="51"/>
      <c r="J98" s="51"/>
      <c r="K98" s="51"/>
      <c r="N98" s="14"/>
    </row>
    <row r="102" spans="1:14" s="55" customFormat="1" ht="18.75">
      <c r="A102" s="79"/>
      <c r="B102" s="101" t="s">
        <v>149</v>
      </c>
    </row>
    <row r="103" spans="1:14" s="55" customFormat="1" ht="18.75">
      <c r="A103" s="79"/>
      <c r="B103" s="101" t="s">
        <v>71</v>
      </c>
    </row>
    <row r="104" spans="1:14" s="55" customFormat="1" ht="18.75">
      <c r="A104" s="79"/>
      <c r="B104" s="101" t="s">
        <v>73</v>
      </c>
    </row>
  </sheetData>
  <mergeCells count="23">
    <mergeCell ref="J6:K6"/>
    <mergeCell ref="A7:B7"/>
    <mergeCell ref="A10:K10"/>
    <mergeCell ref="A12:A13"/>
    <mergeCell ref="B12:B13"/>
    <mergeCell ref="C12:C13"/>
    <mergeCell ref="F12:G12"/>
    <mergeCell ref="H12:K12"/>
    <mergeCell ref="D12:E12"/>
    <mergeCell ref="A1:B1"/>
    <mergeCell ref="A2:B2"/>
    <mergeCell ref="H2:K2"/>
    <mergeCell ref="J3:K3"/>
    <mergeCell ref="A5:B5"/>
    <mergeCell ref="H5:I5"/>
    <mergeCell ref="A29:B29"/>
    <mergeCell ref="A96:B96"/>
    <mergeCell ref="A46:B46"/>
    <mergeCell ref="A39:B39"/>
    <mergeCell ref="A45:B45"/>
    <mergeCell ref="A52:B52"/>
    <mergeCell ref="A92:B92"/>
    <mergeCell ref="A91:B91"/>
  </mergeCells>
  <pageMargins left="0.31496062992125984" right="0.23622047244094491" top="0.19685039370078741" bottom="0.23622047244094491" header="0.31496062992125984" footer="0.31496062992125984"/>
  <pageSetup paperSize="9" scale="74" orientation="portrait" horizontalDpi="180" verticalDpi="180" r:id="rId1"/>
  <rowBreaks count="1" manualBreakCount="1">
    <brk id="38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N81"/>
  <sheetViews>
    <sheetView tabSelected="1" view="pageBreakPreview" topLeftCell="A74" zoomScale="115" zoomScaleSheetLayoutView="115" workbookViewId="0">
      <selection activeCell="K76" sqref="K76"/>
    </sheetView>
  </sheetViews>
  <sheetFormatPr defaultRowHeight="12"/>
  <cols>
    <col min="1" max="1" width="7" style="119" customWidth="1"/>
    <col min="2" max="2" width="34" style="114" customWidth="1"/>
    <col min="3" max="3" width="9.140625" style="119"/>
    <col min="4" max="4" width="10.85546875" style="120" customWidth="1"/>
    <col min="5" max="5" width="9.140625" style="120"/>
    <col min="6" max="6" width="10.42578125" style="120" customWidth="1"/>
    <col min="7" max="9" width="9.140625" style="120"/>
    <col min="10" max="10" width="9.85546875" style="120" bestFit="1" customWidth="1"/>
    <col min="11" max="11" width="9.140625" style="120"/>
    <col min="12" max="13" width="9.140625" style="83"/>
    <col min="14" max="14" width="9.140625" style="84"/>
    <col min="15" max="16384" width="9.140625" style="83"/>
  </cols>
  <sheetData>
    <row r="1" spans="1:14" s="107" customFormat="1" ht="21" customHeight="1">
      <c r="A1" s="136" t="s">
        <v>0</v>
      </c>
      <c r="B1" s="136"/>
      <c r="C1" s="95"/>
      <c r="D1" s="95"/>
      <c r="E1" s="95"/>
      <c r="F1" s="95"/>
      <c r="G1" s="95"/>
      <c r="H1" s="96" t="s">
        <v>1</v>
      </c>
      <c r="I1" s="95"/>
      <c r="J1" s="95"/>
      <c r="K1" s="95"/>
    </row>
    <row r="2" spans="1:14" s="107" customFormat="1" ht="30" customHeight="1">
      <c r="A2" s="139" t="s">
        <v>70</v>
      </c>
      <c r="B2" s="139"/>
      <c r="C2" s="95"/>
      <c r="D2" s="95"/>
      <c r="E2" s="95"/>
      <c r="F2" s="95"/>
      <c r="G2" s="95"/>
      <c r="H2" s="142" t="s">
        <v>68</v>
      </c>
      <c r="I2" s="142"/>
      <c r="J2" s="142"/>
      <c r="K2" s="142"/>
    </row>
    <row r="3" spans="1:14" s="107" customFormat="1" ht="21" customHeight="1">
      <c r="A3" s="86"/>
      <c r="B3" s="87" t="s">
        <v>66</v>
      </c>
      <c r="C3" s="95"/>
      <c r="D3" s="95"/>
      <c r="E3" s="95"/>
      <c r="F3" s="95"/>
      <c r="G3" s="95"/>
      <c r="H3" s="88"/>
      <c r="I3" s="89"/>
      <c r="J3" s="143" t="s">
        <v>69</v>
      </c>
      <c r="K3" s="143"/>
    </row>
    <row r="4" spans="1:14" s="107" customFormat="1" ht="21" customHeight="1">
      <c r="A4" s="90"/>
      <c r="B4" s="91"/>
      <c r="C4" s="95"/>
      <c r="D4" s="95"/>
      <c r="E4" s="95"/>
      <c r="F4" s="95"/>
      <c r="G4" s="95"/>
      <c r="H4" s="92"/>
      <c r="I4" s="93"/>
      <c r="J4" s="129"/>
      <c r="K4" s="129"/>
    </row>
    <row r="5" spans="1:14" s="107" customFormat="1" ht="21" customHeight="1">
      <c r="A5" s="139" t="s">
        <v>2</v>
      </c>
      <c r="B5" s="139"/>
      <c r="C5" s="95"/>
      <c r="D5" s="95"/>
      <c r="E5" s="95"/>
      <c r="F5" s="95"/>
      <c r="G5" s="95"/>
      <c r="H5" s="142"/>
      <c r="I5" s="142"/>
      <c r="J5" s="95"/>
      <c r="K5" s="95"/>
    </row>
    <row r="6" spans="1:14" s="107" customFormat="1" ht="21" customHeight="1">
      <c r="A6" s="86"/>
      <c r="B6" s="94" t="s">
        <v>67</v>
      </c>
      <c r="C6" s="95"/>
      <c r="D6" s="95"/>
      <c r="E6" s="95"/>
      <c r="F6" s="95"/>
      <c r="G6" s="95"/>
      <c r="H6" s="92"/>
      <c r="I6" s="93"/>
      <c r="J6" s="143"/>
      <c r="K6" s="143"/>
    </row>
    <row r="7" spans="1:14" s="108" customFormat="1" ht="15" customHeight="1">
      <c r="A7" s="152"/>
      <c r="B7" s="152"/>
      <c r="C7" s="1"/>
      <c r="D7" s="2"/>
      <c r="E7" s="2"/>
      <c r="F7" s="2"/>
      <c r="G7" s="2"/>
      <c r="H7" s="2"/>
      <c r="I7" s="2"/>
      <c r="J7" s="2"/>
      <c r="K7" s="2"/>
      <c r="N7" s="109"/>
    </row>
    <row r="8" spans="1:14">
      <c r="A8" s="7"/>
      <c r="B8" s="8"/>
      <c r="C8" s="9"/>
      <c r="D8" s="10"/>
      <c r="E8" s="10"/>
      <c r="F8" s="10"/>
      <c r="G8" s="10"/>
      <c r="H8" s="10"/>
      <c r="I8" s="10"/>
      <c r="J8" s="10"/>
      <c r="K8" s="10"/>
    </row>
    <row r="9" spans="1:14" s="110" customFormat="1" ht="15.75">
      <c r="A9" s="153" t="s">
        <v>124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N9" s="111"/>
    </row>
    <row r="10" spans="1:14">
      <c r="A10" s="9"/>
      <c r="B10" s="15"/>
      <c r="C10" s="9"/>
      <c r="D10" s="10"/>
      <c r="E10" s="10"/>
      <c r="F10" s="10"/>
      <c r="G10" s="10"/>
      <c r="H10" s="10"/>
      <c r="I10" s="10"/>
      <c r="J10" s="10"/>
      <c r="K10" s="10"/>
    </row>
    <row r="11" spans="1:14" ht="23.25" customHeight="1">
      <c r="A11" s="154" t="s">
        <v>3</v>
      </c>
      <c r="B11" s="154" t="s">
        <v>4</v>
      </c>
      <c r="C11" s="154" t="s">
        <v>5</v>
      </c>
      <c r="D11" s="157" t="s">
        <v>6</v>
      </c>
      <c r="E11" s="159"/>
      <c r="F11" s="156" t="s">
        <v>7</v>
      </c>
      <c r="G11" s="156"/>
      <c r="H11" s="157" t="s">
        <v>8</v>
      </c>
      <c r="I11" s="158"/>
      <c r="J11" s="158"/>
      <c r="K11" s="159"/>
    </row>
    <row r="12" spans="1:14" ht="84">
      <c r="A12" s="155"/>
      <c r="B12" s="155"/>
      <c r="C12" s="155"/>
      <c r="D12" s="131" t="s">
        <v>9</v>
      </c>
      <c r="E12" s="131" t="s">
        <v>10</v>
      </c>
      <c r="F12" s="130" t="s">
        <v>11</v>
      </c>
      <c r="G12" s="130" t="s">
        <v>12</v>
      </c>
      <c r="H12" s="131" t="s">
        <v>13</v>
      </c>
      <c r="I12" s="131" t="s">
        <v>14</v>
      </c>
      <c r="J12" s="131" t="s">
        <v>15</v>
      </c>
      <c r="K12" s="131" t="s">
        <v>16</v>
      </c>
    </row>
    <row r="13" spans="1:14">
      <c r="A13" s="22">
        <v>2</v>
      </c>
      <c r="B13" s="23" t="s">
        <v>37</v>
      </c>
      <c r="C13" s="18"/>
      <c r="D13" s="34"/>
      <c r="E13" s="20"/>
      <c r="F13" s="34"/>
      <c r="G13" s="20"/>
      <c r="H13" s="20"/>
      <c r="I13" s="20"/>
      <c r="J13" s="20"/>
      <c r="K13" s="24"/>
    </row>
    <row r="14" spans="1:14" s="114" customFormat="1" ht="84" customHeight="1">
      <c r="A14" s="25">
        <v>1</v>
      </c>
      <c r="B14" s="113" t="s">
        <v>104</v>
      </c>
      <c r="C14" s="27" t="s">
        <v>19</v>
      </c>
      <c r="D14" s="28">
        <v>20231.990000000002</v>
      </c>
      <c r="E14" s="29"/>
      <c r="F14" s="28">
        <v>9503.34</v>
      </c>
      <c r="G14" s="36"/>
      <c r="H14" s="36">
        <v>6.71</v>
      </c>
      <c r="I14" s="36"/>
      <c r="J14" s="36">
        <v>2</v>
      </c>
      <c r="K14" s="36">
        <v>0.45</v>
      </c>
      <c r="N14" s="115"/>
    </row>
    <row r="15" spans="1:14" s="114" customFormat="1" ht="73.5" customHeight="1">
      <c r="A15" s="25">
        <f>A14+1</f>
        <v>2</v>
      </c>
      <c r="B15" s="113" t="s">
        <v>78</v>
      </c>
      <c r="C15" s="27" t="s">
        <v>19</v>
      </c>
      <c r="D15" s="28">
        <v>20231.990000000002</v>
      </c>
      <c r="E15" s="29"/>
      <c r="F15" s="28">
        <v>9503.34</v>
      </c>
      <c r="G15" s="36"/>
      <c r="H15" s="36">
        <v>6.71</v>
      </c>
      <c r="I15" s="36"/>
      <c r="J15" s="36">
        <v>2</v>
      </c>
      <c r="K15" s="36">
        <v>0.45</v>
      </c>
      <c r="N15" s="115"/>
    </row>
    <row r="16" spans="1:14" s="114" customFormat="1" ht="66" customHeight="1">
      <c r="A16" s="25">
        <f t="shared" ref="A16:A75" si="0">A15+1</f>
        <v>3</v>
      </c>
      <c r="B16" s="113" t="s">
        <v>79</v>
      </c>
      <c r="C16" s="27" t="s">
        <v>19</v>
      </c>
      <c r="D16" s="28">
        <v>15760.23</v>
      </c>
      <c r="E16" s="29"/>
      <c r="F16" s="28">
        <v>9283.9599999999991</v>
      </c>
      <c r="G16" s="36"/>
      <c r="H16" s="36">
        <v>6.71</v>
      </c>
      <c r="I16" s="36"/>
      <c r="J16" s="36">
        <v>2</v>
      </c>
      <c r="K16" s="36">
        <v>0.45</v>
      </c>
      <c r="N16" s="115"/>
    </row>
    <row r="17" spans="1:14" s="114" customFormat="1" ht="89.25" customHeight="1">
      <c r="A17" s="25">
        <f t="shared" si="0"/>
        <v>4</v>
      </c>
      <c r="B17" s="113" t="s">
        <v>80</v>
      </c>
      <c r="C17" s="27" t="s">
        <v>19</v>
      </c>
      <c r="D17" s="28">
        <v>20231.990000000002</v>
      </c>
      <c r="E17" s="29"/>
      <c r="F17" s="28">
        <v>9503.34</v>
      </c>
      <c r="G17" s="36"/>
      <c r="H17" s="36">
        <v>6.71</v>
      </c>
      <c r="I17" s="36"/>
      <c r="J17" s="36">
        <v>2</v>
      </c>
      <c r="K17" s="36">
        <v>0.45</v>
      </c>
      <c r="N17" s="115"/>
    </row>
    <row r="18" spans="1:14" s="114" customFormat="1" ht="79.5" customHeight="1">
      <c r="A18" s="25">
        <f t="shared" si="0"/>
        <v>5</v>
      </c>
      <c r="B18" s="113" t="s">
        <v>81</v>
      </c>
      <c r="C18" s="27" t="s">
        <v>19</v>
      </c>
      <c r="D18" s="28">
        <v>15760.23</v>
      </c>
      <c r="E18" s="29"/>
      <c r="F18" s="28">
        <v>9283.9599999999991</v>
      </c>
      <c r="G18" s="36"/>
      <c r="H18" s="36">
        <v>6.71</v>
      </c>
      <c r="I18" s="36"/>
      <c r="J18" s="36">
        <v>2</v>
      </c>
      <c r="K18" s="36">
        <v>0.45</v>
      </c>
      <c r="N18" s="115"/>
    </row>
    <row r="19" spans="1:14" s="114" customFormat="1" ht="72" customHeight="1">
      <c r="A19" s="25">
        <f t="shared" si="0"/>
        <v>6</v>
      </c>
      <c r="B19" s="113" t="s">
        <v>82</v>
      </c>
      <c r="C19" s="27" t="s">
        <v>19</v>
      </c>
      <c r="D19" s="28">
        <v>15760.23</v>
      </c>
      <c r="E19" s="29"/>
      <c r="F19" s="28">
        <v>9283.9599999999991</v>
      </c>
      <c r="G19" s="36"/>
      <c r="H19" s="36">
        <v>6.71</v>
      </c>
      <c r="I19" s="36"/>
      <c r="J19" s="36">
        <v>2</v>
      </c>
      <c r="K19" s="36">
        <v>0.45</v>
      </c>
      <c r="N19" s="115"/>
    </row>
    <row r="20" spans="1:14" s="114" customFormat="1" ht="77.25" customHeight="1">
      <c r="A20" s="25">
        <f t="shared" si="0"/>
        <v>7</v>
      </c>
      <c r="B20" s="113" t="s">
        <v>83</v>
      </c>
      <c r="C20" s="27" t="s">
        <v>19</v>
      </c>
      <c r="D20" s="28">
        <v>20231.990000000002</v>
      </c>
      <c r="E20" s="29"/>
      <c r="F20" s="28">
        <v>9503.34</v>
      </c>
      <c r="G20" s="36"/>
      <c r="H20" s="36">
        <v>6.71</v>
      </c>
      <c r="I20" s="36"/>
      <c r="J20" s="36">
        <v>2</v>
      </c>
      <c r="K20" s="36">
        <v>0.45</v>
      </c>
      <c r="N20" s="115"/>
    </row>
    <row r="21" spans="1:14" s="114" customFormat="1" ht="75" customHeight="1">
      <c r="A21" s="25">
        <f t="shared" si="0"/>
        <v>8</v>
      </c>
      <c r="B21" s="113" t="s">
        <v>84</v>
      </c>
      <c r="C21" s="27" t="s">
        <v>19</v>
      </c>
      <c r="D21" s="28">
        <v>16023.24</v>
      </c>
      <c r="E21" s="29"/>
      <c r="F21" s="28">
        <v>9503.24</v>
      </c>
      <c r="G21" s="36"/>
      <c r="H21" s="36">
        <v>6.71</v>
      </c>
      <c r="I21" s="36"/>
      <c r="J21" s="36">
        <v>2</v>
      </c>
      <c r="K21" s="36">
        <v>0.45</v>
      </c>
      <c r="N21" s="115"/>
    </row>
    <row r="22" spans="1:14" s="114" customFormat="1" ht="78.75" customHeight="1">
      <c r="A22" s="25">
        <f t="shared" si="0"/>
        <v>9</v>
      </c>
      <c r="B22" s="113" t="s">
        <v>85</v>
      </c>
      <c r="C22" s="27" t="s">
        <v>19</v>
      </c>
      <c r="D22" s="28">
        <v>20231.990000000002</v>
      </c>
      <c r="E22" s="29"/>
      <c r="F22" s="28">
        <v>9503.34</v>
      </c>
      <c r="G22" s="36"/>
      <c r="H22" s="36">
        <v>6.71</v>
      </c>
      <c r="I22" s="36"/>
      <c r="J22" s="36">
        <v>2</v>
      </c>
      <c r="K22" s="36">
        <v>0.45</v>
      </c>
      <c r="N22" s="115"/>
    </row>
    <row r="23" spans="1:14" s="114" customFormat="1" ht="74.25" customHeight="1">
      <c r="A23" s="25">
        <f t="shared" si="0"/>
        <v>10</v>
      </c>
      <c r="B23" s="113" t="s">
        <v>86</v>
      </c>
      <c r="C23" s="27" t="s">
        <v>19</v>
      </c>
      <c r="D23" s="28">
        <v>16023.24</v>
      </c>
      <c r="E23" s="29"/>
      <c r="F23" s="28">
        <v>9503.24</v>
      </c>
      <c r="G23" s="36"/>
      <c r="H23" s="36">
        <v>6.71</v>
      </c>
      <c r="I23" s="36"/>
      <c r="J23" s="36">
        <v>2</v>
      </c>
      <c r="K23" s="36">
        <v>0.45</v>
      </c>
      <c r="N23" s="115"/>
    </row>
    <row r="24" spans="1:14" s="114" customFormat="1" ht="74.25" customHeight="1">
      <c r="A24" s="25">
        <f t="shared" si="0"/>
        <v>11</v>
      </c>
      <c r="B24" s="113" t="s">
        <v>87</v>
      </c>
      <c r="C24" s="27" t="s">
        <v>19</v>
      </c>
      <c r="D24" s="28">
        <v>15760.23</v>
      </c>
      <c r="E24" s="29"/>
      <c r="F24" s="28">
        <v>9283.9599999999991</v>
      </c>
      <c r="G24" s="36"/>
      <c r="H24" s="36">
        <v>6.71</v>
      </c>
      <c r="I24" s="36"/>
      <c r="J24" s="36">
        <v>2</v>
      </c>
      <c r="K24" s="36">
        <v>0.45</v>
      </c>
      <c r="N24" s="115"/>
    </row>
    <row r="25" spans="1:14" s="114" customFormat="1" ht="74.25" customHeight="1">
      <c r="A25" s="25">
        <f t="shared" si="0"/>
        <v>12</v>
      </c>
      <c r="B25" s="113" t="s">
        <v>88</v>
      </c>
      <c r="C25" s="27" t="s">
        <v>19</v>
      </c>
      <c r="D25" s="28">
        <v>20231.990000000002</v>
      </c>
      <c r="E25" s="29"/>
      <c r="F25" s="28">
        <v>9503.34</v>
      </c>
      <c r="G25" s="36"/>
      <c r="H25" s="36">
        <v>6.71</v>
      </c>
      <c r="I25" s="36"/>
      <c r="J25" s="36">
        <v>2</v>
      </c>
      <c r="K25" s="36">
        <v>0.45</v>
      </c>
      <c r="N25" s="115"/>
    </row>
    <row r="26" spans="1:14" s="114" customFormat="1" ht="69.75" customHeight="1">
      <c r="A26" s="25">
        <f t="shared" si="0"/>
        <v>13</v>
      </c>
      <c r="B26" s="113" t="s">
        <v>90</v>
      </c>
      <c r="C26" s="27" t="s">
        <v>19</v>
      </c>
      <c r="D26" s="28">
        <v>16628.53</v>
      </c>
      <c r="E26" s="29"/>
      <c r="F26" s="28">
        <v>10152</v>
      </c>
      <c r="G26" s="36"/>
      <c r="H26" s="36">
        <v>6.71</v>
      </c>
      <c r="I26" s="36"/>
      <c r="J26" s="36">
        <v>2</v>
      </c>
      <c r="K26" s="36">
        <v>0.45</v>
      </c>
      <c r="N26" s="115"/>
    </row>
    <row r="27" spans="1:14" s="114" customFormat="1" ht="71.25" customHeight="1">
      <c r="A27" s="25">
        <f t="shared" si="0"/>
        <v>14</v>
      </c>
      <c r="B27" s="113" t="s">
        <v>91</v>
      </c>
      <c r="C27" s="27" t="s">
        <v>19</v>
      </c>
      <c r="D27" s="28">
        <v>16023.24</v>
      </c>
      <c r="E27" s="29"/>
      <c r="F27" s="28">
        <v>9503.24</v>
      </c>
      <c r="G27" s="36"/>
      <c r="H27" s="36">
        <v>6.71</v>
      </c>
      <c r="I27" s="36"/>
      <c r="J27" s="36">
        <v>2</v>
      </c>
      <c r="K27" s="36">
        <v>0.45</v>
      </c>
      <c r="N27" s="115"/>
    </row>
    <row r="28" spans="1:14" s="114" customFormat="1" ht="72" customHeight="1">
      <c r="A28" s="25">
        <f t="shared" si="0"/>
        <v>15</v>
      </c>
      <c r="B28" s="113" t="s">
        <v>155</v>
      </c>
      <c r="C28" s="27" t="s">
        <v>19</v>
      </c>
      <c r="D28" s="28">
        <v>20231.990000000002</v>
      </c>
      <c r="E28" s="29"/>
      <c r="F28" s="28">
        <v>9503.34</v>
      </c>
      <c r="G28" s="36"/>
      <c r="H28" s="36">
        <v>6.71</v>
      </c>
      <c r="I28" s="36"/>
      <c r="J28" s="36">
        <v>2</v>
      </c>
      <c r="K28" s="36">
        <v>0.45</v>
      </c>
      <c r="N28" s="115"/>
    </row>
    <row r="29" spans="1:14" s="114" customFormat="1" ht="72" customHeight="1">
      <c r="A29" s="25">
        <f t="shared" si="0"/>
        <v>16</v>
      </c>
      <c r="B29" s="113" t="s">
        <v>156</v>
      </c>
      <c r="C29" s="27" t="s">
        <v>19</v>
      </c>
      <c r="D29" s="28">
        <v>15746.28</v>
      </c>
      <c r="E29" s="29"/>
      <c r="F29" s="28">
        <v>9493</v>
      </c>
      <c r="G29" s="36"/>
      <c r="H29" s="36">
        <v>7.55</v>
      </c>
      <c r="I29" s="36"/>
      <c r="J29" s="36">
        <v>2</v>
      </c>
      <c r="K29" s="36">
        <v>0.45</v>
      </c>
      <c r="N29" s="115"/>
    </row>
    <row r="30" spans="1:14" s="114" customFormat="1" ht="72" customHeight="1">
      <c r="A30" s="25">
        <f t="shared" si="0"/>
        <v>17</v>
      </c>
      <c r="B30" s="113" t="s">
        <v>162</v>
      </c>
      <c r="C30" s="27" t="s">
        <v>19</v>
      </c>
      <c r="D30" s="28">
        <v>15746.28</v>
      </c>
      <c r="E30" s="29"/>
      <c r="F30" s="28">
        <v>9493</v>
      </c>
      <c r="G30" s="36"/>
      <c r="H30" s="36">
        <v>7.55</v>
      </c>
      <c r="I30" s="36"/>
      <c r="J30" s="36">
        <v>2</v>
      </c>
      <c r="K30" s="36">
        <v>0.45</v>
      </c>
      <c r="N30" s="115"/>
    </row>
    <row r="31" spans="1:14" s="114" customFormat="1" ht="78" customHeight="1">
      <c r="A31" s="25">
        <f t="shared" si="0"/>
        <v>18</v>
      </c>
      <c r="B31" s="113" t="s">
        <v>165</v>
      </c>
      <c r="C31" s="27" t="s">
        <v>19</v>
      </c>
      <c r="D31" s="28">
        <v>15816</v>
      </c>
      <c r="E31" s="29"/>
      <c r="F31" s="28">
        <v>9562</v>
      </c>
      <c r="G31" s="36"/>
      <c r="H31" s="36">
        <v>8.11</v>
      </c>
      <c r="I31" s="36"/>
      <c r="J31" s="36">
        <v>2</v>
      </c>
      <c r="K31" s="36">
        <v>0.45</v>
      </c>
      <c r="N31" s="115"/>
    </row>
    <row r="32" spans="1:14" s="114" customFormat="1" ht="78" customHeight="1">
      <c r="A32" s="25">
        <f t="shared" si="0"/>
        <v>19</v>
      </c>
      <c r="B32" s="113" t="s">
        <v>166</v>
      </c>
      <c r="C32" s="27" t="s">
        <v>19</v>
      </c>
      <c r="D32" s="28">
        <v>15746.28</v>
      </c>
      <c r="E32" s="29"/>
      <c r="F32" s="28">
        <v>9493</v>
      </c>
      <c r="G32" s="36"/>
      <c r="H32" s="36">
        <v>7.55</v>
      </c>
      <c r="I32" s="36"/>
      <c r="J32" s="36">
        <v>2</v>
      </c>
      <c r="K32" s="36">
        <v>0.45</v>
      </c>
      <c r="N32" s="115"/>
    </row>
    <row r="33" spans="1:14" s="114" customFormat="1" ht="78" customHeight="1">
      <c r="A33" s="25">
        <f t="shared" si="0"/>
        <v>20</v>
      </c>
      <c r="B33" s="113" t="s">
        <v>167</v>
      </c>
      <c r="C33" s="27" t="s">
        <v>19</v>
      </c>
      <c r="D33" s="28">
        <v>20231.990000000002</v>
      </c>
      <c r="E33" s="29"/>
      <c r="F33" s="28">
        <v>9503.34</v>
      </c>
      <c r="G33" s="36"/>
      <c r="H33" s="36">
        <v>6.71</v>
      </c>
      <c r="I33" s="36"/>
      <c r="J33" s="36">
        <v>2</v>
      </c>
      <c r="K33" s="36">
        <v>0.45</v>
      </c>
      <c r="N33" s="115"/>
    </row>
    <row r="34" spans="1:14" s="114" customFormat="1" ht="78" customHeight="1">
      <c r="A34" s="25">
        <f t="shared" si="0"/>
        <v>21</v>
      </c>
      <c r="B34" s="113" t="s">
        <v>168</v>
      </c>
      <c r="C34" s="27" t="s">
        <v>19</v>
      </c>
      <c r="D34" s="28">
        <v>15746.28</v>
      </c>
      <c r="E34" s="29"/>
      <c r="F34" s="28">
        <v>9493</v>
      </c>
      <c r="G34" s="36"/>
      <c r="H34" s="36">
        <v>7.55</v>
      </c>
      <c r="I34" s="36"/>
      <c r="J34" s="36">
        <v>2</v>
      </c>
      <c r="K34" s="36">
        <v>0.45</v>
      </c>
      <c r="N34" s="115"/>
    </row>
    <row r="35" spans="1:14" s="114" customFormat="1" ht="78" customHeight="1">
      <c r="A35" s="25">
        <f t="shared" si="0"/>
        <v>22</v>
      </c>
      <c r="B35" s="113" t="s">
        <v>169</v>
      </c>
      <c r="C35" s="27" t="s">
        <v>19</v>
      </c>
      <c r="D35" s="28">
        <v>15816</v>
      </c>
      <c r="E35" s="29"/>
      <c r="F35" s="28">
        <v>9562</v>
      </c>
      <c r="G35" s="36"/>
      <c r="H35" s="36">
        <v>8.11</v>
      </c>
      <c r="I35" s="36"/>
      <c r="J35" s="36">
        <v>2</v>
      </c>
      <c r="K35" s="36">
        <v>0.45</v>
      </c>
      <c r="N35" s="115"/>
    </row>
    <row r="36" spans="1:14" s="114" customFormat="1" ht="78" customHeight="1">
      <c r="A36" s="25">
        <f t="shared" si="0"/>
        <v>23</v>
      </c>
      <c r="B36" s="113" t="s">
        <v>172</v>
      </c>
      <c r="C36" s="27" t="s">
        <v>19</v>
      </c>
      <c r="D36" s="28">
        <v>15746.28</v>
      </c>
      <c r="E36" s="29"/>
      <c r="F36" s="28">
        <v>9493</v>
      </c>
      <c r="G36" s="36"/>
      <c r="H36" s="36">
        <v>7.55</v>
      </c>
      <c r="I36" s="36"/>
      <c r="J36" s="36">
        <v>2</v>
      </c>
      <c r="K36" s="36">
        <v>0.45</v>
      </c>
      <c r="N36" s="115"/>
    </row>
    <row r="37" spans="1:14" s="114" customFormat="1" ht="78" customHeight="1">
      <c r="A37" s="25">
        <f t="shared" si="0"/>
        <v>24</v>
      </c>
      <c r="B37" s="113" t="s">
        <v>175</v>
      </c>
      <c r="C37" s="27" t="s">
        <v>19</v>
      </c>
      <c r="D37" s="28">
        <v>20231.990000000002</v>
      </c>
      <c r="E37" s="29"/>
      <c r="F37" s="28">
        <v>9503.34</v>
      </c>
      <c r="G37" s="36"/>
      <c r="H37" s="36">
        <v>6.71</v>
      </c>
      <c r="I37" s="36"/>
      <c r="J37" s="36">
        <v>2</v>
      </c>
      <c r="K37" s="36">
        <v>0.45</v>
      </c>
      <c r="N37" s="115"/>
    </row>
    <row r="38" spans="1:14" s="114" customFormat="1" ht="78" customHeight="1">
      <c r="A38" s="25">
        <f t="shared" si="0"/>
        <v>25</v>
      </c>
      <c r="B38" s="113" t="s">
        <v>177</v>
      </c>
      <c r="C38" s="27" t="s">
        <v>19</v>
      </c>
      <c r="D38" s="28">
        <v>15816</v>
      </c>
      <c r="E38" s="29"/>
      <c r="F38" s="28">
        <v>9562</v>
      </c>
      <c r="G38" s="36"/>
      <c r="H38" s="36">
        <v>8.11</v>
      </c>
      <c r="I38" s="36"/>
      <c r="J38" s="36">
        <v>2</v>
      </c>
      <c r="K38" s="36">
        <v>0.45</v>
      </c>
      <c r="N38" s="115"/>
    </row>
    <row r="39" spans="1:14" s="114" customFormat="1" ht="78" customHeight="1">
      <c r="A39" s="25">
        <f t="shared" si="0"/>
        <v>26</v>
      </c>
      <c r="B39" s="113" t="s">
        <v>178</v>
      </c>
      <c r="C39" s="27" t="s">
        <v>19</v>
      </c>
      <c r="D39" s="28">
        <v>15746.28</v>
      </c>
      <c r="E39" s="29"/>
      <c r="F39" s="28">
        <v>9493</v>
      </c>
      <c r="G39" s="36"/>
      <c r="H39" s="36">
        <v>7.55</v>
      </c>
      <c r="I39" s="36"/>
      <c r="J39" s="36">
        <v>2</v>
      </c>
      <c r="K39" s="36">
        <v>0.45</v>
      </c>
      <c r="N39" s="115"/>
    </row>
    <row r="40" spans="1:14" s="114" customFormat="1" ht="78" customHeight="1">
      <c r="A40" s="25">
        <f t="shared" si="0"/>
        <v>27</v>
      </c>
      <c r="B40" s="113" t="s">
        <v>180</v>
      </c>
      <c r="C40" s="27" t="s">
        <v>19</v>
      </c>
      <c r="D40" s="28">
        <v>15746.28</v>
      </c>
      <c r="E40" s="29"/>
      <c r="F40" s="28">
        <v>9493</v>
      </c>
      <c r="G40" s="36"/>
      <c r="H40" s="36">
        <v>7.55</v>
      </c>
      <c r="I40" s="36"/>
      <c r="J40" s="36">
        <v>2</v>
      </c>
      <c r="K40" s="36">
        <v>0.45</v>
      </c>
      <c r="N40" s="115"/>
    </row>
    <row r="41" spans="1:14" s="114" customFormat="1" ht="78" customHeight="1">
      <c r="A41" s="25">
        <f t="shared" si="0"/>
        <v>28</v>
      </c>
      <c r="B41" s="113" t="s">
        <v>188</v>
      </c>
      <c r="C41" s="27" t="s">
        <v>19</v>
      </c>
      <c r="D41" s="28">
        <v>15746.28</v>
      </c>
      <c r="E41" s="29"/>
      <c r="F41" s="28">
        <v>9493</v>
      </c>
      <c r="G41" s="36"/>
      <c r="H41" s="36">
        <v>7.55</v>
      </c>
      <c r="I41" s="36"/>
      <c r="J41" s="36">
        <v>2</v>
      </c>
      <c r="K41" s="36">
        <v>0.45</v>
      </c>
      <c r="N41" s="115"/>
    </row>
    <row r="42" spans="1:14" s="114" customFormat="1" ht="78" customHeight="1">
      <c r="A42" s="25">
        <f t="shared" si="0"/>
        <v>29</v>
      </c>
      <c r="B42" s="113" t="s">
        <v>189</v>
      </c>
      <c r="C42" s="27" t="s">
        <v>19</v>
      </c>
      <c r="D42" s="28">
        <v>15816</v>
      </c>
      <c r="E42" s="29"/>
      <c r="F42" s="28">
        <v>9562</v>
      </c>
      <c r="G42" s="36"/>
      <c r="H42" s="36">
        <v>8.11</v>
      </c>
      <c r="I42" s="36"/>
      <c r="J42" s="36">
        <v>2</v>
      </c>
      <c r="K42" s="36">
        <v>0.45</v>
      </c>
      <c r="N42" s="115"/>
    </row>
    <row r="43" spans="1:14" s="114" customFormat="1" ht="78" customHeight="1">
      <c r="A43" s="25">
        <f t="shared" si="0"/>
        <v>30</v>
      </c>
      <c r="B43" s="113" t="s">
        <v>190</v>
      </c>
      <c r="C43" s="27" t="s">
        <v>19</v>
      </c>
      <c r="D43" s="28">
        <v>15746.28</v>
      </c>
      <c r="E43" s="29"/>
      <c r="F43" s="28">
        <v>9493</v>
      </c>
      <c r="G43" s="36"/>
      <c r="H43" s="36">
        <v>7.55</v>
      </c>
      <c r="I43" s="36"/>
      <c r="J43" s="36">
        <v>2</v>
      </c>
      <c r="K43" s="36">
        <v>0.45</v>
      </c>
      <c r="N43" s="115"/>
    </row>
    <row r="44" spans="1:14" s="114" customFormat="1" ht="78" customHeight="1">
      <c r="A44" s="25">
        <f t="shared" si="0"/>
        <v>31</v>
      </c>
      <c r="B44" s="113" t="s">
        <v>195</v>
      </c>
      <c r="C44" s="27" t="s">
        <v>19</v>
      </c>
      <c r="D44" s="28">
        <v>20231.990000000002</v>
      </c>
      <c r="E44" s="29"/>
      <c r="F44" s="28">
        <v>9503.34</v>
      </c>
      <c r="G44" s="36"/>
      <c r="H44" s="36">
        <v>6.71</v>
      </c>
      <c r="I44" s="36"/>
      <c r="J44" s="36">
        <v>2</v>
      </c>
      <c r="K44" s="36">
        <v>0.45</v>
      </c>
      <c r="N44" s="115"/>
    </row>
    <row r="45" spans="1:14" s="114" customFormat="1" ht="78" customHeight="1">
      <c r="A45" s="25">
        <f t="shared" si="0"/>
        <v>32</v>
      </c>
      <c r="B45" s="113" t="s">
        <v>197</v>
      </c>
      <c r="C45" s="27" t="s">
        <v>19</v>
      </c>
      <c r="D45" s="28">
        <v>15816</v>
      </c>
      <c r="E45" s="29"/>
      <c r="F45" s="28">
        <v>9562</v>
      </c>
      <c r="G45" s="36"/>
      <c r="H45" s="36">
        <v>8.11</v>
      </c>
      <c r="I45" s="36"/>
      <c r="J45" s="36">
        <v>2</v>
      </c>
      <c r="K45" s="36">
        <v>0.45</v>
      </c>
      <c r="N45" s="115"/>
    </row>
    <row r="46" spans="1:14" s="114" customFormat="1" ht="72" customHeight="1">
      <c r="A46" s="25">
        <f t="shared" si="0"/>
        <v>33</v>
      </c>
      <c r="B46" s="113" t="s">
        <v>155</v>
      </c>
      <c r="C46" s="27" t="s">
        <v>19</v>
      </c>
      <c r="D46" s="28">
        <v>20231.990000000002</v>
      </c>
      <c r="E46" s="29"/>
      <c r="F46" s="28">
        <v>9503.34</v>
      </c>
      <c r="G46" s="36"/>
      <c r="H46" s="36">
        <v>6.71</v>
      </c>
      <c r="I46" s="36"/>
      <c r="J46" s="36">
        <v>2</v>
      </c>
      <c r="K46" s="36">
        <v>0.45</v>
      </c>
      <c r="N46" s="115"/>
    </row>
    <row r="47" spans="1:14" s="114" customFormat="1" ht="72" customHeight="1">
      <c r="A47" s="25">
        <f t="shared" si="0"/>
        <v>34</v>
      </c>
      <c r="B47" s="113" t="s">
        <v>156</v>
      </c>
      <c r="C47" s="27" t="s">
        <v>19</v>
      </c>
      <c r="D47" s="28">
        <v>15746.28</v>
      </c>
      <c r="E47" s="29"/>
      <c r="F47" s="28">
        <v>9493</v>
      </c>
      <c r="G47" s="36"/>
      <c r="H47" s="36">
        <v>7.55</v>
      </c>
      <c r="I47" s="36"/>
      <c r="J47" s="36">
        <v>2</v>
      </c>
      <c r="K47" s="36">
        <v>0.45</v>
      </c>
      <c r="N47" s="115"/>
    </row>
    <row r="48" spans="1:14" s="114" customFormat="1" ht="90.75" customHeight="1">
      <c r="A48" s="25">
        <f t="shared" si="0"/>
        <v>35</v>
      </c>
      <c r="B48" s="113" t="s">
        <v>158</v>
      </c>
      <c r="C48" s="27" t="s">
        <v>19</v>
      </c>
      <c r="D48" s="28">
        <v>15746.28</v>
      </c>
      <c r="E48" s="29"/>
      <c r="F48" s="28">
        <v>9493</v>
      </c>
      <c r="G48" s="36"/>
      <c r="H48" s="36">
        <v>7.55</v>
      </c>
      <c r="I48" s="36"/>
      <c r="J48" s="36">
        <v>2</v>
      </c>
      <c r="K48" s="36">
        <v>0.45</v>
      </c>
      <c r="N48" s="115"/>
    </row>
    <row r="49" spans="1:14" s="114" customFormat="1" ht="72" customHeight="1">
      <c r="A49" s="25">
        <f t="shared" si="0"/>
        <v>36</v>
      </c>
      <c r="B49" s="113" t="s">
        <v>162</v>
      </c>
      <c r="C49" s="27" t="s">
        <v>19</v>
      </c>
      <c r="D49" s="28">
        <v>15746.28</v>
      </c>
      <c r="E49" s="29"/>
      <c r="F49" s="28">
        <v>9493</v>
      </c>
      <c r="G49" s="36"/>
      <c r="H49" s="36">
        <v>7.55</v>
      </c>
      <c r="I49" s="36"/>
      <c r="J49" s="36">
        <v>2</v>
      </c>
      <c r="K49" s="36">
        <v>0.45</v>
      </c>
      <c r="N49" s="115"/>
    </row>
    <row r="50" spans="1:14" s="114" customFormat="1" ht="78" customHeight="1">
      <c r="A50" s="25">
        <f t="shared" si="0"/>
        <v>37</v>
      </c>
      <c r="B50" s="113" t="s">
        <v>193</v>
      </c>
      <c r="C50" s="27" t="s">
        <v>19</v>
      </c>
      <c r="D50" s="28">
        <v>15816</v>
      </c>
      <c r="E50" s="29"/>
      <c r="F50" s="28">
        <v>9562</v>
      </c>
      <c r="G50" s="36"/>
      <c r="H50" s="36">
        <v>8.11</v>
      </c>
      <c r="I50" s="36"/>
      <c r="J50" s="36">
        <v>2</v>
      </c>
      <c r="K50" s="36">
        <v>0.45</v>
      </c>
      <c r="N50" s="115"/>
    </row>
    <row r="51" spans="1:14" s="114" customFormat="1" ht="87" customHeight="1">
      <c r="A51" s="25">
        <f t="shared" si="0"/>
        <v>38</v>
      </c>
      <c r="B51" s="113" t="s">
        <v>194</v>
      </c>
      <c r="C51" s="27" t="s">
        <v>19</v>
      </c>
      <c r="D51" s="28">
        <v>15746.28</v>
      </c>
      <c r="E51" s="29"/>
      <c r="F51" s="28">
        <v>9493</v>
      </c>
      <c r="G51" s="36"/>
      <c r="H51" s="36">
        <v>7.55</v>
      </c>
      <c r="I51" s="36"/>
      <c r="J51" s="36">
        <v>2</v>
      </c>
      <c r="K51" s="36">
        <v>0.45</v>
      </c>
      <c r="N51" s="115"/>
    </row>
    <row r="52" spans="1:14" s="114" customFormat="1" ht="78" customHeight="1">
      <c r="A52" s="25">
        <f t="shared" si="0"/>
        <v>39</v>
      </c>
      <c r="B52" s="113" t="s">
        <v>196</v>
      </c>
      <c r="C52" s="27" t="s">
        <v>19</v>
      </c>
      <c r="D52" s="28">
        <v>15746.28</v>
      </c>
      <c r="E52" s="29"/>
      <c r="F52" s="28">
        <v>9493</v>
      </c>
      <c r="G52" s="36"/>
      <c r="H52" s="36">
        <v>7.55</v>
      </c>
      <c r="I52" s="36"/>
      <c r="J52" s="36">
        <v>2</v>
      </c>
      <c r="K52" s="36">
        <v>0.45</v>
      </c>
      <c r="N52" s="115"/>
    </row>
    <row r="53" spans="1:14" s="114" customFormat="1" ht="78" customHeight="1">
      <c r="A53" s="25">
        <f t="shared" si="0"/>
        <v>40</v>
      </c>
      <c r="B53" s="113" t="s">
        <v>198</v>
      </c>
      <c r="C53" s="27" t="s">
        <v>19</v>
      </c>
      <c r="D53" s="28">
        <v>15746.28</v>
      </c>
      <c r="E53" s="29"/>
      <c r="F53" s="28">
        <v>9493</v>
      </c>
      <c r="G53" s="36"/>
      <c r="H53" s="36">
        <v>7.55</v>
      </c>
      <c r="I53" s="36"/>
      <c r="J53" s="36">
        <v>2</v>
      </c>
      <c r="K53" s="36">
        <v>0.45</v>
      </c>
      <c r="N53" s="115"/>
    </row>
    <row r="54" spans="1:14" s="114" customFormat="1" ht="78" customHeight="1">
      <c r="A54" s="25">
        <f t="shared" si="0"/>
        <v>41</v>
      </c>
      <c r="B54" s="113" t="s">
        <v>199</v>
      </c>
      <c r="C54" s="27" t="s">
        <v>19</v>
      </c>
      <c r="D54" s="28">
        <v>20231.990000000002</v>
      </c>
      <c r="E54" s="29"/>
      <c r="F54" s="28">
        <v>9503.34</v>
      </c>
      <c r="G54" s="36"/>
      <c r="H54" s="36">
        <v>6.71</v>
      </c>
      <c r="I54" s="36"/>
      <c r="J54" s="36">
        <v>2</v>
      </c>
      <c r="K54" s="36">
        <v>0.45</v>
      </c>
      <c r="N54" s="115"/>
    </row>
    <row r="55" spans="1:14" s="114" customFormat="1" ht="78" customHeight="1">
      <c r="A55" s="25">
        <f t="shared" si="0"/>
        <v>42</v>
      </c>
      <c r="B55" s="113" t="s">
        <v>200</v>
      </c>
      <c r="C55" s="27" t="s">
        <v>19</v>
      </c>
      <c r="D55" s="28">
        <v>15746.28</v>
      </c>
      <c r="E55" s="29"/>
      <c r="F55" s="28">
        <v>9493</v>
      </c>
      <c r="G55" s="36"/>
      <c r="H55" s="36">
        <v>7.55</v>
      </c>
      <c r="I55" s="36"/>
      <c r="J55" s="36">
        <v>2</v>
      </c>
      <c r="K55" s="36">
        <v>0.45</v>
      </c>
      <c r="N55" s="115"/>
    </row>
    <row r="56" spans="1:14" s="114" customFormat="1" ht="78" customHeight="1">
      <c r="A56" s="25">
        <f t="shared" si="0"/>
        <v>43</v>
      </c>
      <c r="B56" s="113" t="s">
        <v>201</v>
      </c>
      <c r="C56" s="27" t="s">
        <v>19</v>
      </c>
      <c r="D56" s="28">
        <v>15816</v>
      </c>
      <c r="E56" s="29"/>
      <c r="F56" s="28">
        <v>9562</v>
      </c>
      <c r="G56" s="36"/>
      <c r="H56" s="36">
        <v>8.11</v>
      </c>
      <c r="I56" s="36"/>
      <c r="J56" s="36">
        <v>2</v>
      </c>
      <c r="K56" s="36">
        <v>0.45</v>
      </c>
      <c r="N56" s="115"/>
    </row>
    <row r="57" spans="1:14" s="114" customFormat="1" ht="78" customHeight="1">
      <c r="A57" s="25">
        <f t="shared" si="0"/>
        <v>44</v>
      </c>
      <c r="B57" s="113" t="s">
        <v>202</v>
      </c>
      <c r="C57" s="27" t="s">
        <v>19</v>
      </c>
      <c r="D57" s="28">
        <v>15746.28</v>
      </c>
      <c r="E57" s="29"/>
      <c r="F57" s="28">
        <v>9493</v>
      </c>
      <c r="G57" s="36"/>
      <c r="H57" s="36">
        <v>7.55</v>
      </c>
      <c r="I57" s="36"/>
      <c r="J57" s="36">
        <v>2</v>
      </c>
      <c r="K57" s="36">
        <v>0.45</v>
      </c>
      <c r="N57" s="115"/>
    </row>
    <row r="58" spans="1:14" s="114" customFormat="1" ht="78" customHeight="1">
      <c r="A58" s="25">
        <f t="shared" si="0"/>
        <v>45</v>
      </c>
      <c r="B58" s="113" t="s">
        <v>204</v>
      </c>
      <c r="C58" s="27" t="s">
        <v>19</v>
      </c>
      <c r="D58" s="28">
        <v>20231.990000000002</v>
      </c>
      <c r="E58" s="29"/>
      <c r="F58" s="28">
        <v>9503.34</v>
      </c>
      <c r="G58" s="36"/>
      <c r="H58" s="36">
        <v>6.71</v>
      </c>
      <c r="I58" s="36"/>
      <c r="J58" s="36">
        <v>2</v>
      </c>
      <c r="K58" s="36">
        <v>0.45</v>
      </c>
      <c r="N58" s="115"/>
    </row>
    <row r="59" spans="1:14" s="114" customFormat="1" ht="78" customHeight="1">
      <c r="A59" s="25">
        <f t="shared" si="0"/>
        <v>46</v>
      </c>
      <c r="B59" s="113" t="s">
        <v>205</v>
      </c>
      <c r="C59" s="27" t="s">
        <v>19</v>
      </c>
      <c r="D59" s="28">
        <v>15746.28</v>
      </c>
      <c r="E59" s="29"/>
      <c r="F59" s="28">
        <v>9493</v>
      </c>
      <c r="G59" s="36"/>
      <c r="H59" s="36">
        <v>7.55</v>
      </c>
      <c r="I59" s="36"/>
      <c r="J59" s="36">
        <v>2</v>
      </c>
      <c r="K59" s="36">
        <v>0.45</v>
      </c>
      <c r="N59" s="115"/>
    </row>
    <row r="60" spans="1:14" s="114" customFormat="1" ht="78" customHeight="1">
      <c r="A60" s="25">
        <f t="shared" si="0"/>
        <v>47</v>
      </c>
      <c r="B60" s="113" t="s">
        <v>206</v>
      </c>
      <c r="C60" s="27" t="s">
        <v>19</v>
      </c>
      <c r="D60" s="28">
        <v>15816</v>
      </c>
      <c r="E60" s="29"/>
      <c r="F60" s="28">
        <v>9562</v>
      </c>
      <c r="G60" s="36"/>
      <c r="H60" s="36">
        <v>8.11</v>
      </c>
      <c r="I60" s="36"/>
      <c r="J60" s="36">
        <v>2</v>
      </c>
      <c r="K60" s="36">
        <v>0.45</v>
      </c>
      <c r="N60" s="115"/>
    </row>
    <row r="61" spans="1:14" s="114" customFormat="1" ht="78" customHeight="1">
      <c r="A61" s="25">
        <f t="shared" si="0"/>
        <v>48</v>
      </c>
      <c r="B61" s="113" t="s">
        <v>207</v>
      </c>
      <c r="C61" s="27" t="s">
        <v>19</v>
      </c>
      <c r="D61" s="28">
        <v>15746.28</v>
      </c>
      <c r="E61" s="29"/>
      <c r="F61" s="28">
        <v>9493</v>
      </c>
      <c r="G61" s="36"/>
      <c r="H61" s="36">
        <v>7.55</v>
      </c>
      <c r="I61" s="36"/>
      <c r="J61" s="36">
        <v>2</v>
      </c>
      <c r="K61" s="36">
        <v>0.45</v>
      </c>
      <c r="N61" s="115"/>
    </row>
    <row r="62" spans="1:14" s="114" customFormat="1" ht="78" customHeight="1">
      <c r="A62" s="25">
        <f t="shared" si="0"/>
        <v>49</v>
      </c>
      <c r="B62" s="113" t="s">
        <v>208</v>
      </c>
      <c r="C62" s="27" t="s">
        <v>19</v>
      </c>
      <c r="D62" s="28">
        <v>20231.990000000002</v>
      </c>
      <c r="E62" s="29"/>
      <c r="F62" s="28">
        <v>9503.34</v>
      </c>
      <c r="G62" s="36"/>
      <c r="H62" s="36">
        <v>6.71</v>
      </c>
      <c r="I62" s="36"/>
      <c r="J62" s="36">
        <v>2</v>
      </c>
      <c r="K62" s="36">
        <v>0.45</v>
      </c>
      <c r="N62" s="115"/>
    </row>
    <row r="63" spans="1:14" s="114" customFormat="1" ht="78" customHeight="1">
      <c r="A63" s="25">
        <f t="shared" si="0"/>
        <v>50</v>
      </c>
      <c r="B63" s="113" t="s">
        <v>209</v>
      </c>
      <c r="C63" s="27" t="s">
        <v>19</v>
      </c>
      <c r="D63" s="28">
        <v>15746.28</v>
      </c>
      <c r="E63" s="29"/>
      <c r="F63" s="28">
        <v>9493</v>
      </c>
      <c r="G63" s="36"/>
      <c r="H63" s="36">
        <v>7.55</v>
      </c>
      <c r="I63" s="36"/>
      <c r="J63" s="36">
        <v>2</v>
      </c>
      <c r="K63" s="36">
        <v>0.45</v>
      </c>
      <c r="N63" s="115"/>
    </row>
    <row r="64" spans="1:14" s="114" customFormat="1" ht="78" customHeight="1">
      <c r="A64" s="25">
        <f t="shared" si="0"/>
        <v>51</v>
      </c>
      <c r="B64" s="113" t="s">
        <v>210</v>
      </c>
      <c r="C64" s="27" t="s">
        <v>19</v>
      </c>
      <c r="D64" s="28">
        <v>15816</v>
      </c>
      <c r="E64" s="29"/>
      <c r="F64" s="28">
        <v>9562</v>
      </c>
      <c r="G64" s="36"/>
      <c r="H64" s="36">
        <v>8.11</v>
      </c>
      <c r="I64" s="36"/>
      <c r="J64" s="36">
        <v>2</v>
      </c>
      <c r="K64" s="36">
        <v>0.45</v>
      </c>
      <c r="N64" s="115"/>
    </row>
    <row r="65" spans="1:14" s="114" customFormat="1" ht="78" customHeight="1">
      <c r="A65" s="25">
        <f t="shared" si="0"/>
        <v>52</v>
      </c>
      <c r="B65" s="113" t="s">
        <v>211</v>
      </c>
      <c r="C65" s="27" t="s">
        <v>19</v>
      </c>
      <c r="D65" s="28">
        <v>15746.28</v>
      </c>
      <c r="E65" s="29"/>
      <c r="F65" s="28">
        <v>9493</v>
      </c>
      <c r="G65" s="36"/>
      <c r="H65" s="36">
        <v>7.55</v>
      </c>
      <c r="I65" s="36"/>
      <c r="J65" s="36">
        <v>2</v>
      </c>
      <c r="K65" s="36">
        <v>0.45</v>
      </c>
      <c r="N65" s="115"/>
    </row>
    <row r="66" spans="1:14" s="114" customFormat="1" ht="78" customHeight="1">
      <c r="A66" s="25">
        <f t="shared" si="0"/>
        <v>53</v>
      </c>
      <c r="B66" s="113" t="s">
        <v>212</v>
      </c>
      <c r="C66" s="27" t="s">
        <v>19</v>
      </c>
      <c r="D66" s="28">
        <v>20231.990000000002</v>
      </c>
      <c r="E66" s="29"/>
      <c r="F66" s="28">
        <v>9503.34</v>
      </c>
      <c r="G66" s="36"/>
      <c r="H66" s="36">
        <v>6.71</v>
      </c>
      <c r="I66" s="36"/>
      <c r="J66" s="36">
        <v>2</v>
      </c>
      <c r="K66" s="36">
        <v>0.45</v>
      </c>
      <c r="N66" s="115"/>
    </row>
    <row r="67" spans="1:14" s="114" customFormat="1" ht="78" customHeight="1">
      <c r="A67" s="25">
        <f t="shared" si="0"/>
        <v>54</v>
      </c>
      <c r="B67" s="113" t="s">
        <v>213</v>
      </c>
      <c r="C67" s="27" t="s">
        <v>19</v>
      </c>
      <c r="D67" s="28">
        <v>15746.28</v>
      </c>
      <c r="E67" s="29"/>
      <c r="F67" s="28">
        <v>9493</v>
      </c>
      <c r="G67" s="36"/>
      <c r="H67" s="36">
        <v>7.55</v>
      </c>
      <c r="I67" s="36"/>
      <c r="J67" s="36">
        <v>2</v>
      </c>
      <c r="K67" s="36">
        <v>0.45</v>
      </c>
      <c r="N67" s="115"/>
    </row>
    <row r="68" spans="1:14" s="114" customFormat="1" ht="78" customHeight="1">
      <c r="A68" s="25">
        <f t="shared" si="0"/>
        <v>55</v>
      </c>
      <c r="B68" s="113" t="s">
        <v>214</v>
      </c>
      <c r="C68" s="27" t="s">
        <v>19</v>
      </c>
      <c r="D68" s="28">
        <v>15816</v>
      </c>
      <c r="E68" s="29"/>
      <c r="F68" s="28">
        <v>9562</v>
      </c>
      <c r="G68" s="36"/>
      <c r="H68" s="36">
        <v>8.11</v>
      </c>
      <c r="I68" s="36"/>
      <c r="J68" s="36">
        <v>2</v>
      </c>
      <c r="K68" s="36">
        <v>0.45</v>
      </c>
      <c r="N68" s="115"/>
    </row>
    <row r="69" spans="1:14" s="114" customFormat="1" ht="88.5" customHeight="1">
      <c r="A69" s="25">
        <f t="shared" si="0"/>
        <v>56</v>
      </c>
      <c r="B69" s="113" t="s">
        <v>215</v>
      </c>
      <c r="C69" s="27" t="s">
        <v>19</v>
      </c>
      <c r="D69" s="28">
        <v>15746.28</v>
      </c>
      <c r="E69" s="29"/>
      <c r="F69" s="28">
        <v>9493</v>
      </c>
      <c r="G69" s="36"/>
      <c r="H69" s="36">
        <v>7.55</v>
      </c>
      <c r="I69" s="36"/>
      <c r="J69" s="36">
        <v>2</v>
      </c>
      <c r="K69" s="36">
        <v>0.45</v>
      </c>
      <c r="N69" s="115"/>
    </row>
    <row r="70" spans="1:14" s="114" customFormat="1" ht="78" customHeight="1">
      <c r="A70" s="25">
        <f t="shared" si="0"/>
        <v>57</v>
      </c>
      <c r="B70" s="113" t="s">
        <v>216</v>
      </c>
      <c r="C70" s="27" t="s">
        <v>19</v>
      </c>
      <c r="D70" s="28">
        <v>20231.990000000002</v>
      </c>
      <c r="E70" s="29"/>
      <c r="F70" s="28">
        <v>9503.34</v>
      </c>
      <c r="G70" s="36"/>
      <c r="H70" s="36">
        <v>6.71</v>
      </c>
      <c r="I70" s="36"/>
      <c r="J70" s="36">
        <v>2</v>
      </c>
      <c r="K70" s="36">
        <v>0.45</v>
      </c>
      <c r="N70" s="115"/>
    </row>
    <row r="71" spans="1:14" s="114" customFormat="1" ht="102" customHeight="1">
      <c r="A71" s="25">
        <f t="shared" si="0"/>
        <v>58</v>
      </c>
      <c r="B71" s="113" t="s">
        <v>185</v>
      </c>
      <c r="C71" s="27" t="s">
        <v>19</v>
      </c>
      <c r="D71" s="28">
        <v>15816</v>
      </c>
      <c r="E71" s="29"/>
      <c r="F71" s="28">
        <v>9562</v>
      </c>
      <c r="G71" s="36"/>
      <c r="H71" s="36">
        <v>8.11</v>
      </c>
      <c r="I71" s="36"/>
      <c r="J71" s="36">
        <v>2</v>
      </c>
      <c r="K71" s="36">
        <v>0.45</v>
      </c>
      <c r="N71" s="115"/>
    </row>
    <row r="72" spans="1:14" s="114" customFormat="1" ht="78" customHeight="1">
      <c r="A72" s="25">
        <f t="shared" si="0"/>
        <v>59</v>
      </c>
      <c r="B72" s="113" t="s">
        <v>186</v>
      </c>
      <c r="C72" s="27" t="s">
        <v>19</v>
      </c>
      <c r="D72" s="28">
        <v>15746.28</v>
      </c>
      <c r="E72" s="29"/>
      <c r="F72" s="28">
        <v>9493</v>
      </c>
      <c r="G72" s="36"/>
      <c r="H72" s="36">
        <v>7.55</v>
      </c>
      <c r="I72" s="36"/>
      <c r="J72" s="36">
        <v>2</v>
      </c>
      <c r="K72" s="36">
        <v>0.45</v>
      </c>
      <c r="N72" s="115"/>
    </row>
    <row r="73" spans="1:14" s="114" customFormat="1" ht="78" customHeight="1">
      <c r="A73" s="25">
        <f t="shared" si="0"/>
        <v>60</v>
      </c>
      <c r="B73" s="113" t="s">
        <v>187</v>
      </c>
      <c r="C73" s="27" t="s">
        <v>19</v>
      </c>
      <c r="D73" s="28">
        <v>20231.990000000002</v>
      </c>
      <c r="E73" s="29"/>
      <c r="F73" s="28">
        <v>9503.34</v>
      </c>
      <c r="G73" s="36"/>
      <c r="H73" s="36">
        <v>6.71</v>
      </c>
      <c r="I73" s="36"/>
      <c r="J73" s="36">
        <v>2</v>
      </c>
      <c r="K73" s="36">
        <v>0.45</v>
      </c>
      <c r="N73" s="115"/>
    </row>
    <row r="74" spans="1:14" s="114" customFormat="1" ht="72" customHeight="1">
      <c r="A74" s="25">
        <f t="shared" si="0"/>
        <v>61</v>
      </c>
      <c r="B74" s="113" t="s">
        <v>191</v>
      </c>
      <c r="C74" s="27" t="s">
        <v>19</v>
      </c>
      <c r="D74" s="28">
        <v>20231.990000000002</v>
      </c>
      <c r="E74" s="29"/>
      <c r="F74" s="28">
        <v>9503.34</v>
      </c>
      <c r="G74" s="36"/>
      <c r="H74" s="36">
        <v>6.71</v>
      </c>
      <c r="I74" s="36"/>
      <c r="J74" s="36">
        <v>2</v>
      </c>
      <c r="K74" s="36">
        <v>0.45</v>
      </c>
      <c r="N74" s="115"/>
    </row>
    <row r="75" spans="1:14" s="114" customFormat="1" ht="72" customHeight="1">
      <c r="A75" s="25">
        <f t="shared" si="0"/>
        <v>62</v>
      </c>
      <c r="B75" s="113" t="s">
        <v>192</v>
      </c>
      <c r="C75" s="27" t="s">
        <v>19</v>
      </c>
      <c r="D75" s="28">
        <v>15746.28</v>
      </c>
      <c r="E75" s="29"/>
      <c r="F75" s="28">
        <v>9493</v>
      </c>
      <c r="G75" s="36"/>
      <c r="H75" s="36">
        <v>7.55</v>
      </c>
      <c r="I75" s="36"/>
      <c r="J75" s="36">
        <v>2</v>
      </c>
      <c r="K75" s="36">
        <v>0.45</v>
      </c>
      <c r="N75" s="115"/>
    </row>
    <row r="76" spans="1:14" ht="21" customHeight="1">
      <c r="A76" s="137" t="s">
        <v>20</v>
      </c>
      <c r="B76" s="138"/>
      <c r="C76" s="22" t="s">
        <v>17</v>
      </c>
      <c r="D76" s="41">
        <f>SUM(D14:D75)</f>
        <v>1059547.9900000005</v>
      </c>
      <c r="E76" s="42"/>
      <c r="F76" s="41">
        <f>SUM(F14:F75)</f>
        <v>589364.68000000005</v>
      </c>
      <c r="G76" s="42"/>
      <c r="H76" s="41">
        <f>SUM(H14:H75)</f>
        <v>452.42000000000013</v>
      </c>
      <c r="I76" s="42"/>
      <c r="J76" s="41">
        <f>SUM(J14:J75)</f>
        <v>124</v>
      </c>
      <c r="K76" s="41">
        <f>SUM(K14:K75)</f>
        <v>27.89999999999997</v>
      </c>
    </row>
    <row r="77" spans="1:14">
      <c r="A77" s="9"/>
      <c r="B77" s="15"/>
      <c r="C77" s="9"/>
      <c r="D77" s="10"/>
      <c r="E77" s="10"/>
      <c r="F77" s="10"/>
      <c r="G77" s="10"/>
      <c r="H77" s="10"/>
      <c r="I77" s="10"/>
      <c r="J77" s="10"/>
      <c r="K77" s="10"/>
    </row>
    <row r="78" spans="1:14" ht="15">
      <c r="A78" s="9"/>
      <c r="B78" s="46" t="s">
        <v>48</v>
      </c>
      <c r="C78" s="9"/>
      <c r="D78" s="10"/>
      <c r="E78" s="10"/>
      <c r="F78" s="10"/>
      <c r="G78" s="10"/>
      <c r="H78" s="10"/>
      <c r="I78" s="10"/>
      <c r="J78" s="10"/>
      <c r="K78" s="10"/>
    </row>
    <row r="79" spans="1:14" s="110" customFormat="1" ht="15" customHeight="1">
      <c r="A79" s="142" t="s">
        <v>30</v>
      </c>
      <c r="B79" s="142"/>
      <c r="C79" s="116"/>
      <c r="D79" s="129" t="s">
        <v>33</v>
      </c>
      <c r="E79" s="48"/>
      <c r="F79" s="48"/>
      <c r="G79" s="48"/>
      <c r="H79" s="48"/>
      <c r="I79" s="48"/>
      <c r="J79" s="48"/>
      <c r="K79" s="48"/>
      <c r="N79" s="111"/>
    </row>
    <row r="80" spans="1:14" s="110" customFormat="1" ht="15">
      <c r="A80" s="49"/>
      <c r="B80" s="46"/>
      <c r="C80" s="49"/>
      <c r="D80" s="48"/>
      <c r="E80" s="48"/>
      <c r="F80" s="48"/>
      <c r="G80" s="48"/>
      <c r="H80" s="48"/>
      <c r="I80" s="48"/>
      <c r="J80" s="48"/>
      <c r="K80" s="48"/>
      <c r="N80" s="111"/>
    </row>
    <row r="81" spans="1:14" s="110" customFormat="1" ht="15">
      <c r="A81" s="116"/>
      <c r="B81" s="117" t="s">
        <v>43</v>
      </c>
      <c r="C81" s="116"/>
      <c r="D81" s="117" t="s">
        <v>44</v>
      </c>
      <c r="E81" s="118"/>
      <c r="F81" s="118"/>
      <c r="G81" s="118"/>
      <c r="H81" s="118"/>
      <c r="I81" s="118"/>
      <c r="J81" s="118"/>
      <c r="K81" s="118"/>
      <c r="N81" s="111"/>
    </row>
  </sheetData>
  <mergeCells count="17">
    <mergeCell ref="A76:B76"/>
    <mergeCell ref="A79:B79"/>
    <mergeCell ref="A11:A12"/>
    <mergeCell ref="B11:B12"/>
    <mergeCell ref="C11:C12"/>
    <mergeCell ref="D11:E11"/>
    <mergeCell ref="F11:G11"/>
    <mergeCell ref="H11:K11"/>
    <mergeCell ref="A7:B7"/>
    <mergeCell ref="A9:K9"/>
    <mergeCell ref="J6:K6"/>
    <mergeCell ref="A1:B1"/>
    <mergeCell ref="A2:B2"/>
    <mergeCell ref="J3:K3"/>
    <mergeCell ref="A5:B5"/>
    <mergeCell ref="H5:I5"/>
    <mergeCell ref="H2:K2"/>
  </mergeCells>
  <pageMargins left="0.41" right="0.28999999999999998" top="0.3" bottom="0.4" header="0.3" footer="0.3"/>
  <pageSetup paperSize="9" scale="7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8"/>
  <sheetViews>
    <sheetView view="pageBreakPreview" topLeftCell="A10" zoomScale="130" zoomScaleNormal="115" zoomScaleSheetLayoutView="130" workbookViewId="0">
      <selection activeCell="F18" sqref="F18"/>
    </sheetView>
  </sheetViews>
  <sheetFormatPr defaultRowHeight="15"/>
  <cols>
    <col min="1" max="1" width="7" style="79" customWidth="1"/>
    <col min="2" max="2" width="28.28515625" style="55" customWidth="1"/>
    <col min="3" max="3" width="9.140625" style="55"/>
    <col min="4" max="4" width="12.42578125" style="55" bestFit="1" customWidth="1"/>
    <col min="5" max="5" width="9.140625" style="55"/>
    <col min="6" max="6" width="11" style="55" customWidth="1"/>
    <col min="7" max="16384" width="9.140625" style="55"/>
  </cols>
  <sheetData>
    <row r="1" spans="1:11" s="105" customFormat="1" ht="15.75">
      <c r="A1" s="136" t="s">
        <v>0</v>
      </c>
      <c r="B1" s="136"/>
      <c r="C1" s="95"/>
      <c r="D1" s="95"/>
      <c r="E1" s="95"/>
      <c r="F1" s="95"/>
      <c r="G1" s="95"/>
      <c r="H1" s="96" t="s">
        <v>1</v>
      </c>
      <c r="I1" s="95"/>
      <c r="J1" s="95"/>
      <c r="K1" s="95"/>
    </row>
    <row r="2" spans="1:11" s="105" customFormat="1" ht="32.25" customHeight="1">
      <c r="A2" s="139" t="s">
        <v>70</v>
      </c>
      <c r="B2" s="139"/>
      <c r="C2" s="95"/>
      <c r="D2" s="95"/>
      <c r="E2" s="95"/>
      <c r="F2" s="95"/>
      <c r="G2" s="95"/>
      <c r="H2" s="142" t="s">
        <v>68</v>
      </c>
      <c r="I2" s="142"/>
      <c r="J2" s="142"/>
      <c r="K2" s="142"/>
    </row>
    <row r="3" spans="1:11" s="105" customFormat="1" ht="15.75">
      <c r="A3" s="86"/>
      <c r="B3" s="87" t="s">
        <v>66</v>
      </c>
      <c r="C3" s="95"/>
      <c r="D3" s="95"/>
      <c r="E3" s="95"/>
      <c r="F3" s="95"/>
      <c r="G3" s="95"/>
      <c r="H3" s="88"/>
      <c r="I3" s="89"/>
      <c r="J3" s="143" t="s">
        <v>69</v>
      </c>
      <c r="K3" s="143"/>
    </row>
    <row r="4" spans="1:11" s="105" customFormat="1" ht="15.75">
      <c r="A4" s="90"/>
      <c r="B4" s="91"/>
      <c r="C4" s="95"/>
      <c r="D4" s="95"/>
      <c r="E4" s="95"/>
      <c r="F4" s="95"/>
      <c r="G4" s="95"/>
      <c r="H4" s="92"/>
      <c r="I4" s="93"/>
      <c r="J4" s="126"/>
      <c r="K4" s="126"/>
    </row>
    <row r="5" spans="1:11" s="105" customFormat="1" ht="15" customHeight="1">
      <c r="A5" s="139" t="s">
        <v>2</v>
      </c>
      <c r="B5" s="139"/>
      <c r="C5" s="95"/>
      <c r="D5" s="95"/>
      <c r="E5" s="95"/>
      <c r="F5" s="95"/>
      <c r="G5" s="95"/>
      <c r="H5" s="142"/>
      <c r="I5" s="142"/>
      <c r="J5" s="95"/>
      <c r="K5" s="95"/>
    </row>
    <row r="6" spans="1:11" s="105" customFormat="1" ht="15.75">
      <c r="A6" s="86"/>
      <c r="B6" s="94" t="s">
        <v>67</v>
      </c>
      <c r="C6" s="95"/>
      <c r="D6" s="95"/>
      <c r="E6" s="95"/>
      <c r="F6" s="95"/>
      <c r="G6" s="95"/>
      <c r="H6" s="92"/>
      <c r="I6" s="93"/>
      <c r="J6" s="143"/>
      <c r="K6" s="143"/>
    </row>
    <row r="7" spans="1:11">
      <c r="A7" s="56"/>
      <c r="B7" s="54"/>
      <c r="C7" s="54"/>
      <c r="D7" s="54"/>
      <c r="E7" s="54"/>
      <c r="F7" s="54"/>
      <c r="G7" s="54"/>
      <c r="H7" s="54"/>
      <c r="I7" s="54"/>
      <c r="J7" s="54"/>
      <c r="K7" s="54"/>
    </row>
    <row r="8" spans="1:11" ht="15" customHeight="1">
      <c r="A8" s="144" t="s">
        <v>125</v>
      </c>
      <c r="B8" s="144"/>
      <c r="C8" s="144"/>
      <c r="D8" s="144"/>
      <c r="E8" s="144"/>
      <c r="F8" s="144"/>
      <c r="G8" s="144"/>
      <c r="H8" s="144"/>
      <c r="I8" s="144"/>
      <c r="J8" s="144"/>
      <c r="K8" s="144"/>
    </row>
    <row r="9" spans="1:11">
      <c r="A9" s="56"/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1" ht="28.5" customHeight="1">
      <c r="A10" s="145" t="s">
        <v>3</v>
      </c>
      <c r="B10" s="145" t="s">
        <v>4</v>
      </c>
      <c r="C10" s="145" t="s">
        <v>5</v>
      </c>
      <c r="D10" s="57" t="s">
        <v>6</v>
      </c>
      <c r="E10" s="58"/>
      <c r="F10" s="162" t="s">
        <v>7</v>
      </c>
      <c r="G10" s="163"/>
      <c r="H10" s="57" t="s">
        <v>8</v>
      </c>
      <c r="I10" s="59"/>
      <c r="J10" s="59"/>
      <c r="K10" s="58"/>
    </row>
    <row r="11" spans="1:11" ht="66" customHeight="1">
      <c r="A11" s="146"/>
      <c r="B11" s="146"/>
      <c r="C11" s="146"/>
      <c r="D11" s="128" t="s">
        <v>9</v>
      </c>
      <c r="E11" s="128" t="s">
        <v>10</v>
      </c>
      <c r="F11" s="127" t="s">
        <v>11</v>
      </c>
      <c r="G11" s="127" t="s">
        <v>12</v>
      </c>
      <c r="H11" s="128" t="s">
        <v>13</v>
      </c>
      <c r="I11" s="128" t="s">
        <v>14</v>
      </c>
      <c r="J11" s="128" t="s">
        <v>15</v>
      </c>
      <c r="K11" s="128" t="s">
        <v>16</v>
      </c>
    </row>
    <row r="12" spans="1:11">
      <c r="A12" s="16">
        <v>1</v>
      </c>
      <c r="B12" s="60" t="s">
        <v>38</v>
      </c>
      <c r="C12" s="61"/>
      <c r="D12" s="67"/>
      <c r="E12" s="62"/>
      <c r="F12" s="68"/>
      <c r="G12" s="61"/>
      <c r="H12" s="62"/>
      <c r="I12" s="62"/>
      <c r="J12" s="62"/>
      <c r="K12" s="63"/>
    </row>
    <row r="13" spans="1:11">
      <c r="A13" s="22" t="s">
        <v>116</v>
      </c>
      <c r="B13" s="64" t="s">
        <v>109</v>
      </c>
      <c r="C13" s="61"/>
      <c r="D13" s="68"/>
      <c r="E13" s="61"/>
      <c r="F13" s="68"/>
      <c r="G13" s="61"/>
      <c r="H13" s="61"/>
      <c r="I13" s="61"/>
      <c r="J13" s="61"/>
      <c r="K13" s="65"/>
    </row>
    <row r="14" spans="1:11" ht="28.5" customHeight="1">
      <c r="A14" s="25">
        <v>1</v>
      </c>
      <c r="B14" s="66" t="s">
        <v>112</v>
      </c>
      <c r="C14" s="27" t="s">
        <v>19</v>
      </c>
      <c r="D14" s="36">
        <v>143376</v>
      </c>
      <c r="E14" s="29"/>
      <c r="F14" s="36">
        <v>55260</v>
      </c>
      <c r="G14" s="29"/>
      <c r="H14" s="82">
        <v>92.16</v>
      </c>
      <c r="I14" s="29"/>
      <c r="J14" s="29">
        <v>0</v>
      </c>
      <c r="K14" s="29">
        <v>0</v>
      </c>
    </row>
    <row r="15" spans="1:11" ht="19.5" customHeight="1">
      <c r="A15" s="137" t="s">
        <v>114</v>
      </c>
      <c r="B15" s="160"/>
      <c r="C15" s="22" t="s">
        <v>17</v>
      </c>
      <c r="D15" s="41">
        <f>SUM(D14:D14)</f>
        <v>143376</v>
      </c>
      <c r="E15" s="42"/>
      <c r="F15" s="41">
        <f>SUM(F14:F14)</f>
        <v>55260</v>
      </c>
      <c r="G15" s="42"/>
      <c r="H15" s="41">
        <f>SUM(H14:H14)</f>
        <v>92.16</v>
      </c>
      <c r="I15" s="42"/>
      <c r="J15" s="41">
        <f>SUM(J14:J14)</f>
        <v>0</v>
      </c>
      <c r="K15" s="41">
        <f>SUM(K14:K14)</f>
        <v>0</v>
      </c>
    </row>
    <row r="16" spans="1:11">
      <c r="A16" s="22">
        <v>2</v>
      </c>
      <c r="B16" s="64" t="s">
        <v>113</v>
      </c>
      <c r="C16" s="61"/>
      <c r="D16" s="68"/>
      <c r="E16" s="61"/>
      <c r="F16" s="68"/>
      <c r="G16" s="61"/>
      <c r="H16" s="61"/>
      <c r="I16" s="61"/>
      <c r="J16" s="61"/>
      <c r="K16" s="65"/>
    </row>
    <row r="17" spans="1:11" ht="48.75" customHeight="1">
      <c r="A17" s="25" t="s">
        <v>117</v>
      </c>
      <c r="B17" s="66" t="s">
        <v>115</v>
      </c>
      <c r="C17" s="27" t="s">
        <v>19</v>
      </c>
      <c r="D17" s="36">
        <v>10000</v>
      </c>
      <c r="E17" s="29"/>
      <c r="F17" s="36">
        <v>5000</v>
      </c>
      <c r="G17" s="29"/>
      <c r="H17" s="82">
        <v>369</v>
      </c>
      <c r="I17" s="29"/>
      <c r="J17" s="29">
        <v>0</v>
      </c>
      <c r="K17" s="29">
        <v>0</v>
      </c>
    </row>
    <row r="18" spans="1:11">
      <c r="A18" s="22">
        <v>3</v>
      </c>
      <c r="B18" s="64" t="s">
        <v>120</v>
      </c>
      <c r="C18" s="61"/>
      <c r="D18" s="68"/>
      <c r="E18" s="61"/>
      <c r="F18" s="68"/>
      <c r="G18" s="61"/>
      <c r="H18" s="61"/>
      <c r="I18" s="61"/>
      <c r="J18" s="61"/>
      <c r="K18" s="65"/>
    </row>
    <row r="19" spans="1:11" ht="27.75" customHeight="1">
      <c r="A19" s="25" t="s">
        <v>119</v>
      </c>
      <c r="B19" s="66" t="s">
        <v>118</v>
      </c>
      <c r="C19" s="27" t="s">
        <v>19</v>
      </c>
      <c r="D19" s="36"/>
      <c r="E19" s="29"/>
      <c r="F19" s="36"/>
      <c r="G19" s="29"/>
      <c r="H19" s="82">
        <v>40</v>
      </c>
      <c r="I19" s="29"/>
      <c r="J19" s="29">
        <v>0</v>
      </c>
      <c r="K19" s="29">
        <v>0</v>
      </c>
    </row>
    <row r="20" spans="1:11">
      <c r="A20" s="140" t="s">
        <v>121</v>
      </c>
      <c r="B20" s="161"/>
      <c r="C20" s="72"/>
      <c r="D20" s="73">
        <f>D19+D17+D15</f>
        <v>153376</v>
      </c>
      <c r="E20" s="32"/>
      <c r="F20" s="73">
        <f>F19+F17+F15</f>
        <v>60260</v>
      </c>
      <c r="G20" s="32"/>
      <c r="H20" s="73">
        <f>H19+H17+H15</f>
        <v>501.15999999999997</v>
      </c>
      <c r="I20" s="32"/>
      <c r="J20" s="73">
        <f>J19+J17+J15</f>
        <v>0</v>
      </c>
      <c r="K20" s="73">
        <f>K19+K17+K15</f>
        <v>0</v>
      </c>
    </row>
    <row r="21" spans="1:11">
      <c r="A21" s="56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s="76" customFormat="1" ht="18">
      <c r="A22" s="74"/>
      <c r="B22" s="75" t="s">
        <v>48</v>
      </c>
      <c r="C22" s="75"/>
      <c r="D22" s="75"/>
      <c r="E22" s="75"/>
      <c r="F22" s="75"/>
      <c r="G22" s="75"/>
      <c r="H22" s="75"/>
      <c r="I22" s="75"/>
      <c r="J22" s="75"/>
      <c r="K22" s="75"/>
    </row>
    <row r="23" spans="1:11" s="76" customFormat="1" ht="15" customHeight="1">
      <c r="A23" s="135" t="s">
        <v>30</v>
      </c>
      <c r="B23" s="135"/>
      <c r="D23" s="77" t="s">
        <v>33</v>
      </c>
      <c r="E23" s="75"/>
      <c r="F23" s="75"/>
      <c r="H23" s="75"/>
      <c r="I23" s="75"/>
      <c r="J23" s="75"/>
      <c r="K23" s="75"/>
    </row>
    <row r="24" spans="1:11" s="76" customFormat="1" ht="18">
      <c r="A24" s="74"/>
      <c r="B24" s="75"/>
      <c r="C24" s="75"/>
      <c r="D24" s="75"/>
      <c r="E24" s="75"/>
      <c r="F24" s="75"/>
      <c r="H24" s="75"/>
      <c r="I24" s="75"/>
      <c r="J24" s="75"/>
      <c r="K24" s="75"/>
    </row>
    <row r="25" spans="1:11" s="76" customFormat="1" ht="18">
      <c r="A25" s="78"/>
      <c r="B25" s="76" t="s">
        <v>110</v>
      </c>
      <c r="D25" s="76" t="s">
        <v>111</v>
      </c>
    </row>
    <row r="27" spans="1:11" ht="18.75">
      <c r="B27" s="101" t="s">
        <v>150</v>
      </c>
    </row>
    <row r="28" spans="1:11" ht="18.75">
      <c r="B28" s="101" t="s">
        <v>108</v>
      </c>
    </row>
  </sheetData>
  <mergeCells count="15">
    <mergeCell ref="A1:B1"/>
    <mergeCell ref="A2:B2"/>
    <mergeCell ref="H2:K2"/>
    <mergeCell ref="J3:K3"/>
    <mergeCell ref="A5:B5"/>
    <mergeCell ref="H5:I5"/>
    <mergeCell ref="A23:B23"/>
    <mergeCell ref="A15:B15"/>
    <mergeCell ref="A20:B20"/>
    <mergeCell ref="J6:K6"/>
    <mergeCell ref="A8:K8"/>
    <mergeCell ref="A10:A11"/>
    <mergeCell ref="B10:B11"/>
    <mergeCell ref="C10:C11"/>
    <mergeCell ref="F10:G10"/>
  </mergeCells>
  <pageMargins left="0.63" right="0.7" top="0.75" bottom="0.75" header="0.3" footer="0.3"/>
  <pageSetup paperSize="9" scale="71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11"/>
  <sheetViews>
    <sheetView topLeftCell="A3" workbookViewId="0">
      <selection activeCell="A14" sqref="A14:XFD105"/>
    </sheetView>
  </sheetViews>
  <sheetFormatPr defaultRowHeight="12"/>
  <cols>
    <col min="1" max="1" width="7" style="119" customWidth="1"/>
    <col min="2" max="2" width="34" style="114" customWidth="1"/>
    <col min="3" max="3" width="9.140625" style="119"/>
    <col min="4" max="4" width="10.85546875" style="120" customWidth="1"/>
    <col min="5" max="5" width="9.140625" style="120"/>
    <col min="6" max="6" width="10.42578125" style="120" customWidth="1"/>
    <col min="7" max="9" width="9.140625" style="120"/>
    <col min="10" max="10" width="9.85546875" style="120" bestFit="1" customWidth="1"/>
    <col min="11" max="11" width="9.140625" style="120"/>
    <col min="12" max="13" width="9.140625" style="83"/>
    <col min="14" max="14" width="9.140625" style="84"/>
    <col min="15" max="16384" width="9.140625" style="83"/>
  </cols>
  <sheetData>
    <row r="1" spans="1:14" s="107" customFormat="1" ht="21" customHeight="1">
      <c r="A1" s="136" t="s">
        <v>0</v>
      </c>
      <c r="B1" s="136"/>
      <c r="C1" s="95"/>
      <c r="D1" s="95"/>
      <c r="E1" s="95"/>
      <c r="F1" s="95"/>
      <c r="G1" s="95"/>
      <c r="H1" s="96" t="s">
        <v>1</v>
      </c>
      <c r="I1" s="95"/>
      <c r="J1" s="95"/>
      <c r="K1" s="95"/>
    </row>
    <row r="2" spans="1:14" s="107" customFormat="1" ht="30" customHeight="1">
      <c r="A2" s="139" t="s">
        <v>70</v>
      </c>
      <c r="B2" s="139"/>
      <c r="C2" s="95"/>
      <c r="D2" s="95"/>
      <c r="E2" s="95"/>
      <c r="F2" s="95"/>
      <c r="G2" s="95"/>
      <c r="H2" s="142" t="s">
        <v>68</v>
      </c>
      <c r="I2" s="142"/>
      <c r="J2" s="142"/>
      <c r="K2" s="142"/>
    </row>
    <row r="3" spans="1:14" s="107" customFormat="1" ht="21" customHeight="1">
      <c r="A3" s="86"/>
      <c r="B3" s="87" t="s">
        <v>66</v>
      </c>
      <c r="C3" s="95"/>
      <c r="D3" s="95"/>
      <c r="E3" s="95"/>
      <c r="F3" s="95"/>
      <c r="G3" s="95"/>
      <c r="H3" s="88"/>
      <c r="I3" s="89"/>
      <c r="J3" s="143" t="s">
        <v>69</v>
      </c>
      <c r="K3" s="143"/>
    </row>
    <row r="4" spans="1:14" s="107" customFormat="1" ht="21" customHeight="1">
      <c r="A4" s="90"/>
      <c r="B4" s="91"/>
      <c r="C4" s="95"/>
      <c r="D4" s="95"/>
      <c r="E4" s="95"/>
      <c r="F4" s="95"/>
      <c r="G4" s="95"/>
      <c r="H4" s="92"/>
      <c r="I4" s="93"/>
      <c r="J4" s="132"/>
      <c r="K4" s="132"/>
    </row>
    <row r="5" spans="1:14" s="107" customFormat="1" ht="21" customHeight="1">
      <c r="A5" s="139" t="s">
        <v>2</v>
      </c>
      <c r="B5" s="139"/>
      <c r="C5" s="95"/>
      <c r="D5" s="95"/>
      <c r="E5" s="95"/>
      <c r="F5" s="95"/>
      <c r="G5" s="95"/>
      <c r="H5" s="142"/>
      <c r="I5" s="142"/>
      <c r="J5" s="95"/>
      <c r="K5" s="95"/>
    </row>
    <row r="6" spans="1:14" s="107" customFormat="1" ht="21" customHeight="1">
      <c r="A6" s="86"/>
      <c r="B6" s="94" t="s">
        <v>67</v>
      </c>
      <c r="C6" s="95"/>
      <c r="D6" s="95"/>
      <c r="E6" s="95"/>
      <c r="F6" s="95"/>
      <c r="G6" s="95"/>
      <c r="H6" s="92"/>
      <c r="I6" s="93"/>
      <c r="J6" s="143"/>
      <c r="K6" s="143"/>
    </row>
    <row r="7" spans="1:14" s="108" customFormat="1" ht="15" customHeight="1">
      <c r="A7" s="152"/>
      <c r="B7" s="152"/>
      <c r="C7" s="1"/>
      <c r="D7" s="2"/>
      <c r="E7" s="2"/>
      <c r="F7" s="2"/>
      <c r="G7" s="2"/>
      <c r="H7" s="2"/>
      <c r="I7" s="2"/>
      <c r="J7" s="2"/>
      <c r="K7" s="2"/>
      <c r="N7" s="109"/>
    </row>
    <row r="8" spans="1:14">
      <c r="A8" s="7"/>
      <c r="B8" s="8"/>
      <c r="C8" s="9"/>
      <c r="D8" s="10"/>
      <c r="E8" s="10"/>
      <c r="F8" s="10"/>
      <c r="G8" s="10"/>
      <c r="H8" s="10"/>
      <c r="I8" s="10"/>
      <c r="J8" s="10"/>
      <c r="K8" s="10"/>
    </row>
    <row r="9" spans="1:14" s="110" customFormat="1" ht="15.75">
      <c r="A9" s="153" t="s">
        <v>124</v>
      </c>
      <c r="B9" s="153"/>
      <c r="C9" s="153"/>
      <c r="D9" s="153"/>
      <c r="E9" s="153"/>
      <c r="F9" s="153"/>
      <c r="G9" s="153"/>
      <c r="H9" s="153"/>
      <c r="I9" s="153"/>
      <c r="J9" s="153"/>
      <c r="K9" s="153"/>
      <c r="N9" s="111"/>
    </row>
    <row r="10" spans="1:14">
      <c r="A10" s="9"/>
      <c r="B10" s="15"/>
      <c r="C10" s="9"/>
      <c r="D10" s="10"/>
      <c r="E10" s="10"/>
      <c r="F10" s="10"/>
      <c r="G10" s="10"/>
      <c r="H10" s="10"/>
      <c r="I10" s="10"/>
      <c r="J10" s="10"/>
      <c r="K10" s="10"/>
    </row>
    <row r="11" spans="1:14" ht="23.25" customHeight="1">
      <c r="A11" s="154" t="s">
        <v>3</v>
      </c>
      <c r="B11" s="154" t="s">
        <v>4</v>
      </c>
      <c r="C11" s="154" t="s">
        <v>5</v>
      </c>
      <c r="D11" s="157" t="s">
        <v>6</v>
      </c>
      <c r="E11" s="159"/>
      <c r="F11" s="156" t="s">
        <v>7</v>
      </c>
      <c r="G11" s="156"/>
      <c r="H11" s="157" t="s">
        <v>8</v>
      </c>
      <c r="I11" s="158"/>
      <c r="J11" s="158"/>
      <c r="K11" s="159"/>
    </row>
    <row r="12" spans="1:14" ht="84">
      <c r="A12" s="155"/>
      <c r="B12" s="155"/>
      <c r="C12" s="155"/>
      <c r="D12" s="134" t="s">
        <v>9</v>
      </c>
      <c r="E12" s="134" t="s">
        <v>10</v>
      </c>
      <c r="F12" s="133" t="s">
        <v>11</v>
      </c>
      <c r="G12" s="133" t="s">
        <v>12</v>
      </c>
      <c r="H12" s="134" t="s">
        <v>13</v>
      </c>
      <c r="I12" s="134" t="s">
        <v>14</v>
      </c>
      <c r="J12" s="134" t="s">
        <v>15</v>
      </c>
      <c r="K12" s="134" t="s">
        <v>16</v>
      </c>
    </row>
    <row r="13" spans="1:14">
      <c r="A13" s="22">
        <v>2</v>
      </c>
      <c r="B13" s="23" t="s">
        <v>37</v>
      </c>
      <c r="C13" s="18"/>
      <c r="D13" s="34"/>
      <c r="E13" s="20"/>
      <c r="F13" s="34"/>
      <c r="G13" s="20"/>
      <c r="H13" s="20"/>
      <c r="I13" s="20"/>
      <c r="J13" s="20"/>
      <c r="K13" s="24"/>
    </row>
    <row r="14" spans="1:14" s="114" customFormat="1" ht="84" customHeight="1">
      <c r="A14" s="25">
        <v>1</v>
      </c>
      <c r="B14" s="113" t="s">
        <v>104</v>
      </c>
      <c r="C14" s="27" t="s">
        <v>19</v>
      </c>
      <c r="D14" s="28">
        <v>20231.990000000002</v>
      </c>
      <c r="E14" s="29"/>
      <c r="F14" s="28">
        <v>9503.34</v>
      </c>
      <c r="G14" s="36"/>
      <c r="H14" s="36">
        <v>6.71</v>
      </c>
      <c r="I14" s="36"/>
      <c r="J14" s="36">
        <v>2</v>
      </c>
      <c r="K14" s="36">
        <v>0.45</v>
      </c>
      <c r="N14" s="115"/>
    </row>
    <row r="15" spans="1:14" s="114" customFormat="1" ht="73.5" customHeight="1">
      <c r="A15" s="25">
        <f>A14+1</f>
        <v>2</v>
      </c>
      <c r="B15" s="113" t="s">
        <v>78</v>
      </c>
      <c r="C15" s="27" t="s">
        <v>19</v>
      </c>
      <c r="D15" s="28">
        <v>20231.990000000002</v>
      </c>
      <c r="E15" s="29"/>
      <c r="F15" s="28">
        <v>9503.34</v>
      </c>
      <c r="G15" s="36"/>
      <c r="H15" s="36">
        <v>6.71</v>
      </c>
      <c r="I15" s="36"/>
      <c r="J15" s="36">
        <v>2</v>
      </c>
      <c r="K15" s="36">
        <v>0.45</v>
      </c>
      <c r="N15" s="115"/>
    </row>
    <row r="16" spans="1:14" s="114" customFormat="1" ht="66" customHeight="1">
      <c r="A16" s="25">
        <f t="shared" ref="A16:A79" si="0">A15+1</f>
        <v>3</v>
      </c>
      <c r="B16" s="113" t="s">
        <v>79</v>
      </c>
      <c r="C16" s="27" t="s">
        <v>19</v>
      </c>
      <c r="D16" s="28">
        <v>15760.23</v>
      </c>
      <c r="E16" s="29"/>
      <c r="F16" s="28">
        <v>9283.9599999999991</v>
      </c>
      <c r="G16" s="36"/>
      <c r="H16" s="36">
        <v>6.71</v>
      </c>
      <c r="I16" s="36"/>
      <c r="J16" s="36">
        <v>2</v>
      </c>
      <c r="K16" s="36">
        <v>0.45</v>
      </c>
      <c r="N16" s="115"/>
    </row>
    <row r="17" spans="1:14" s="114" customFormat="1" ht="89.25" customHeight="1">
      <c r="A17" s="25">
        <f t="shared" si="0"/>
        <v>4</v>
      </c>
      <c r="B17" s="113" t="s">
        <v>80</v>
      </c>
      <c r="C17" s="27" t="s">
        <v>19</v>
      </c>
      <c r="D17" s="28">
        <v>20231.990000000002</v>
      </c>
      <c r="E17" s="29"/>
      <c r="F17" s="28">
        <v>9503.34</v>
      </c>
      <c r="G17" s="36"/>
      <c r="H17" s="36">
        <v>6.71</v>
      </c>
      <c r="I17" s="36"/>
      <c r="J17" s="36">
        <v>2</v>
      </c>
      <c r="K17" s="36">
        <v>0.45</v>
      </c>
      <c r="N17" s="115"/>
    </row>
    <row r="18" spans="1:14" s="114" customFormat="1" ht="79.5" customHeight="1">
      <c r="A18" s="25">
        <f t="shared" si="0"/>
        <v>5</v>
      </c>
      <c r="B18" s="113" t="s">
        <v>81</v>
      </c>
      <c r="C18" s="27" t="s">
        <v>19</v>
      </c>
      <c r="D18" s="28">
        <v>15760.23</v>
      </c>
      <c r="E18" s="29"/>
      <c r="F18" s="28">
        <v>9283.9599999999991</v>
      </c>
      <c r="G18" s="36"/>
      <c r="H18" s="36">
        <v>6.71</v>
      </c>
      <c r="I18" s="36"/>
      <c r="J18" s="36">
        <v>2</v>
      </c>
      <c r="K18" s="36">
        <v>0.45</v>
      </c>
      <c r="N18" s="115"/>
    </row>
    <row r="19" spans="1:14" s="114" customFormat="1" ht="72" customHeight="1">
      <c r="A19" s="25">
        <f t="shared" si="0"/>
        <v>6</v>
      </c>
      <c r="B19" s="113" t="s">
        <v>82</v>
      </c>
      <c r="C19" s="27" t="s">
        <v>19</v>
      </c>
      <c r="D19" s="28">
        <v>15760.23</v>
      </c>
      <c r="E19" s="29"/>
      <c r="F19" s="28">
        <v>9283.9599999999991</v>
      </c>
      <c r="G19" s="36"/>
      <c r="H19" s="36">
        <v>6.71</v>
      </c>
      <c r="I19" s="36"/>
      <c r="J19" s="36">
        <v>2</v>
      </c>
      <c r="K19" s="36">
        <v>0.45</v>
      </c>
      <c r="N19" s="115"/>
    </row>
    <row r="20" spans="1:14" s="114" customFormat="1" ht="77.25" customHeight="1">
      <c r="A20" s="25">
        <f t="shared" si="0"/>
        <v>7</v>
      </c>
      <c r="B20" s="113" t="s">
        <v>83</v>
      </c>
      <c r="C20" s="27" t="s">
        <v>19</v>
      </c>
      <c r="D20" s="28">
        <v>20231.990000000002</v>
      </c>
      <c r="E20" s="29"/>
      <c r="F20" s="28">
        <v>9503.34</v>
      </c>
      <c r="G20" s="36"/>
      <c r="H20" s="36">
        <v>6.71</v>
      </c>
      <c r="I20" s="36"/>
      <c r="J20" s="36">
        <v>2</v>
      </c>
      <c r="K20" s="36">
        <v>0.45</v>
      </c>
      <c r="N20" s="115"/>
    </row>
    <row r="21" spans="1:14" s="114" customFormat="1" ht="75" customHeight="1">
      <c r="A21" s="25">
        <f t="shared" si="0"/>
        <v>8</v>
      </c>
      <c r="B21" s="113" t="s">
        <v>84</v>
      </c>
      <c r="C21" s="27" t="s">
        <v>19</v>
      </c>
      <c r="D21" s="28">
        <v>16023.24</v>
      </c>
      <c r="E21" s="29"/>
      <c r="F21" s="28">
        <v>9503.24</v>
      </c>
      <c r="G21" s="36"/>
      <c r="H21" s="36">
        <v>6.71</v>
      </c>
      <c r="I21" s="36"/>
      <c r="J21" s="36">
        <v>2</v>
      </c>
      <c r="K21" s="36">
        <v>0.45</v>
      </c>
      <c r="N21" s="115"/>
    </row>
    <row r="22" spans="1:14" s="114" customFormat="1" ht="78.75" customHeight="1">
      <c r="A22" s="25">
        <f t="shared" si="0"/>
        <v>9</v>
      </c>
      <c r="B22" s="113" t="s">
        <v>85</v>
      </c>
      <c r="C22" s="27" t="s">
        <v>19</v>
      </c>
      <c r="D22" s="28">
        <v>20231.990000000002</v>
      </c>
      <c r="E22" s="29"/>
      <c r="F22" s="28">
        <v>9503.34</v>
      </c>
      <c r="G22" s="36"/>
      <c r="H22" s="36">
        <v>6.71</v>
      </c>
      <c r="I22" s="36"/>
      <c r="J22" s="36">
        <v>2</v>
      </c>
      <c r="K22" s="36">
        <v>0.45</v>
      </c>
      <c r="N22" s="115"/>
    </row>
    <row r="23" spans="1:14" s="114" customFormat="1" ht="74.25" customHeight="1">
      <c r="A23" s="25">
        <f t="shared" si="0"/>
        <v>10</v>
      </c>
      <c r="B23" s="113" t="s">
        <v>86</v>
      </c>
      <c r="C23" s="27" t="s">
        <v>19</v>
      </c>
      <c r="D23" s="28">
        <v>16023.24</v>
      </c>
      <c r="E23" s="29"/>
      <c r="F23" s="28">
        <v>9503.24</v>
      </c>
      <c r="G23" s="36"/>
      <c r="H23" s="36">
        <v>6.71</v>
      </c>
      <c r="I23" s="36"/>
      <c r="J23" s="36">
        <v>2</v>
      </c>
      <c r="K23" s="36">
        <v>0.45</v>
      </c>
      <c r="N23" s="115"/>
    </row>
    <row r="24" spans="1:14" s="114" customFormat="1" ht="74.25" customHeight="1">
      <c r="A24" s="25">
        <f t="shared" si="0"/>
        <v>11</v>
      </c>
      <c r="B24" s="113" t="s">
        <v>87</v>
      </c>
      <c r="C24" s="27" t="s">
        <v>19</v>
      </c>
      <c r="D24" s="28">
        <v>15760.23</v>
      </c>
      <c r="E24" s="29"/>
      <c r="F24" s="28">
        <v>9283.9599999999991</v>
      </c>
      <c r="G24" s="36"/>
      <c r="H24" s="36">
        <v>6.71</v>
      </c>
      <c r="I24" s="36"/>
      <c r="J24" s="36">
        <v>2</v>
      </c>
      <c r="K24" s="36">
        <v>0.45</v>
      </c>
      <c r="N24" s="115"/>
    </row>
    <row r="25" spans="1:14" s="114" customFormat="1" ht="74.25" customHeight="1">
      <c r="A25" s="25">
        <f t="shared" si="0"/>
        <v>12</v>
      </c>
      <c r="B25" s="113" t="s">
        <v>88</v>
      </c>
      <c r="C25" s="27" t="s">
        <v>19</v>
      </c>
      <c r="D25" s="28">
        <v>20231.990000000002</v>
      </c>
      <c r="E25" s="29"/>
      <c r="F25" s="28">
        <v>9503.34</v>
      </c>
      <c r="G25" s="36"/>
      <c r="H25" s="36">
        <v>6.71</v>
      </c>
      <c r="I25" s="36"/>
      <c r="J25" s="36">
        <v>2</v>
      </c>
      <c r="K25" s="36">
        <v>0.45</v>
      </c>
      <c r="N25" s="115"/>
    </row>
    <row r="26" spans="1:14" s="114" customFormat="1" ht="69.75" customHeight="1">
      <c r="A26" s="25">
        <f t="shared" si="0"/>
        <v>13</v>
      </c>
      <c r="B26" s="113" t="s">
        <v>89</v>
      </c>
      <c r="C26" s="27" t="s">
        <v>19</v>
      </c>
      <c r="D26" s="28">
        <v>16023.24</v>
      </c>
      <c r="E26" s="29"/>
      <c r="F26" s="28">
        <v>9503.24</v>
      </c>
      <c r="G26" s="36"/>
      <c r="H26" s="36">
        <v>6.71</v>
      </c>
      <c r="I26" s="36"/>
      <c r="J26" s="36">
        <v>2</v>
      </c>
      <c r="K26" s="36">
        <v>0.45</v>
      </c>
      <c r="N26" s="115"/>
    </row>
    <row r="27" spans="1:14" s="114" customFormat="1" ht="69.75" customHeight="1">
      <c r="A27" s="25">
        <f t="shared" si="0"/>
        <v>14</v>
      </c>
      <c r="B27" s="113" t="s">
        <v>90</v>
      </c>
      <c r="C27" s="27" t="s">
        <v>19</v>
      </c>
      <c r="D27" s="28">
        <v>16628.53</v>
      </c>
      <c r="E27" s="29"/>
      <c r="F27" s="28">
        <v>10152</v>
      </c>
      <c r="G27" s="36"/>
      <c r="H27" s="36">
        <v>6.71</v>
      </c>
      <c r="I27" s="36"/>
      <c r="J27" s="36">
        <v>2</v>
      </c>
      <c r="K27" s="36">
        <v>0.45</v>
      </c>
      <c r="N27" s="115"/>
    </row>
    <row r="28" spans="1:14" s="114" customFormat="1" ht="71.25" customHeight="1">
      <c r="A28" s="25">
        <f t="shared" si="0"/>
        <v>15</v>
      </c>
      <c r="B28" s="113" t="s">
        <v>91</v>
      </c>
      <c r="C28" s="27" t="s">
        <v>19</v>
      </c>
      <c r="D28" s="28">
        <v>16023.24</v>
      </c>
      <c r="E28" s="29"/>
      <c r="F28" s="28">
        <v>9503.24</v>
      </c>
      <c r="G28" s="36"/>
      <c r="H28" s="36">
        <v>6.71</v>
      </c>
      <c r="I28" s="36"/>
      <c r="J28" s="36">
        <v>2</v>
      </c>
      <c r="K28" s="36">
        <v>0.45</v>
      </c>
      <c r="N28" s="115"/>
    </row>
    <row r="29" spans="1:14" s="114" customFormat="1" ht="75" customHeight="1">
      <c r="A29" s="25">
        <f t="shared" si="0"/>
        <v>16</v>
      </c>
      <c r="B29" s="113" t="s">
        <v>92</v>
      </c>
      <c r="C29" s="27" t="s">
        <v>19</v>
      </c>
      <c r="D29" s="28">
        <v>20231.990000000002</v>
      </c>
      <c r="E29" s="29"/>
      <c r="F29" s="28">
        <v>9503.34</v>
      </c>
      <c r="G29" s="36"/>
      <c r="H29" s="36">
        <v>6.71</v>
      </c>
      <c r="I29" s="36"/>
      <c r="J29" s="36">
        <v>2</v>
      </c>
      <c r="K29" s="36">
        <v>0.45</v>
      </c>
      <c r="N29" s="115"/>
    </row>
    <row r="30" spans="1:14" s="114" customFormat="1" ht="75" customHeight="1">
      <c r="A30" s="25">
        <f t="shared" si="0"/>
        <v>17</v>
      </c>
      <c r="B30" s="113" t="s">
        <v>93</v>
      </c>
      <c r="C30" s="27" t="s">
        <v>19</v>
      </c>
      <c r="D30" s="28">
        <v>16628.53</v>
      </c>
      <c r="E30" s="29"/>
      <c r="F30" s="28">
        <v>10152</v>
      </c>
      <c r="G30" s="36"/>
      <c r="H30" s="36">
        <v>6.71</v>
      </c>
      <c r="I30" s="36"/>
      <c r="J30" s="36">
        <v>2</v>
      </c>
      <c r="K30" s="36">
        <v>0.45</v>
      </c>
      <c r="N30" s="115"/>
    </row>
    <row r="31" spans="1:14" s="114" customFormat="1" ht="79.5" customHeight="1">
      <c r="A31" s="25">
        <f t="shared" si="0"/>
        <v>18</v>
      </c>
      <c r="B31" s="113" t="s">
        <v>94</v>
      </c>
      <c r="C31" s="27" t="s">
        <v>19</v>
      </c>
      <c r="D31" s="28">
        <v>15760.23</v>
      </c>
      <c r="E31" s="29"/>
      <c r="F31" s="28">
        <v>9283.9599999999991</v>
      </c>
      <c r="G31" s="36"/>
      <c r="H31" s="36">
        <v>6.71</v>
      </c>
      <c r="I31" s="36"/>
      <c r="J31" s="36">
        <v>2</v>
      </c>
      <c r="K31" s="36">
        <v>0.45</v>
      </c>
      <c r="N31" s="115"/>
    </row>
    <row r="32" spans="1:14" s="114" customFormat="1" ht="86.25" customHeight="1">
      <c r="A32" s="25">
        <f t="shared" si="0"/>
        <v>19</v>
      </c>
      <c r="B32" s="113" t="s">
        <v>95</v>
      </c>
      <c r="C32" s="27" t="s">
        <v>19</v>
      </c>
      <c r="D32" s="28">
        <v>20231.990000000002</v>
      </c>
      <c r="E32" s="29"/>
      <c r="F32" s="28">
        <v>9503.34</v>
      </c>
      <c r="G32" s="36"/>
      <c r="H32" s="36">
        <v>6.71</v>
      </c>
      <c r="I32" s="36"/>
      <c r="J32" s="36">
        <v>2</v>
      </c>
      <c r="K32" s="36">
        <v>0.45</v>
      </c>
      <c r="N32" s="115"/>
    </row>
    <row r="33" spans="1:14" s="114" customFormat="1" ht="86.25" customHeight="1">
      <c r="A33" s="25">
        <f t="shared" si="0"/>
        <v>20</v>
      </c>
      <c r="B33" s="113" t="s">
        <v>96</v>
      </c>
      <c r="C33" s="27" t="s">
        <v>19</v>
      </c>
      <c r="D33" s="28">
        <v>16023.24</v>
      </c>
      <c r="E33" s="29"/>
      <c r="F33" s="28">
        <v>9503.24</v>
      </c>
      <c r="G33" s="36"/>
      <c r="H33" s="36">
        <v>6.71</v>
      </c>
      <c r="I33" s="36"/>
      <c r="J33" s="36">
        <v>2</v>
      </c>
      <c r="K33" s="36">
        <v>0.45</v>
      </c>
      <c r="N33" s="115"/>
    </row>
    <row r="34" spans="1:14" s="114" customFormat="1" ht="67.5" customHeight="1">
      <c r="A34" s="25">
        <f t="shared" si="0"/>
        <v>21</v>
      </c>
      <c r="B34" s="113" t="s">
        <v>97</v>
      </c>
      <c r="C34" s="27" t="s">
        <v>19</v>
      </c>
      <c r="D34" s="28">
        <v>15760.23</v>
      </c>
      <c r="E34" s="29"/>
      <c r="F34" s="28">
        <v>9283.9599999999991</v>
      </c>
      <c r="G34" s="36"/>
      <c r="H34" s="36">
        <v>6.71</v>
      </c>
      <c r="I34" s="36"/>
      <c r="J34" s="36">
        <v>2</v>
      </c>
      <c r="K34" s="36">
        <v>0.45</v>
      </c>
      <c r="N34" s="115"/>
    </row>
    <row r="35" spans="1:14" s="114" customFormat="1" ht="67.5" customHeight="1">
      <c r="A35" s="25">
        <f t="shared" si="0"/>
        <v>22</v>
      </c>
      <c r="B35" s="113" t="s">
        <v>98</v>
      </c>
      <c r="C35" s="27" t="s">
        <v>19</v>
      </c>
      <c r="D35" s="28">
        <v>20231.990000000002</v>
      </c>
      <c r="E35" s="29"/>
      <c r="F35" s="28">
        <v>9503.34</v>
      </c>
      <c r="G35" s="36"/>
      <c r="H35" s="36">
        <v>6.71</v>
      </c>
      <c r="I35" s="36"/>
      <c r="J35" s="36">
        <v>2</v>
      </c>
      <c r="K35" s="36">
        <v>0.45</v>
      </c>
      <c r="N35" s="115"/>
    </row>
    <row r="36" spans="1:14" s="114" customFormat="1" ht="67.5" customHeight="1">
      <c r="A36" s="25">
        <f t="shared" si="0"/>
        <v>23</v>
      </c>
      <c r="B36" s="113" t="s">
        <v>99</v>
      </c>
      <c r="C36" s="27" t="s">
        <v>19</v>
      </c>
      <c r="D36" s="28">
        <v>16023.24</v>
      </c>
      <c r="E36" s="29"/>
      <c r="F36" s="28">
        <v>9503.24</v>
      </c>
      <c r="G36" s="36"/>
      <c r="H36" s="36">
        <v>6.71</v>
      </c>
      <c r="I36" s="36"/>
      <c r="J36" s="36">
        <v>2</v>
      </c>
      <c r="K36" s="36">
        <v>0.45</v>
      </c>
      <c r="N36" s="115"/>
    </row>
    <row r="37" spans="1:14" s="114" customFormat="1" ht="75" customHeight="1">
      <c r="A37" s="25">
        <f t="shared" si="0"/>
        <v>24</v>
      </c>
      <c r="B37" s="113" t="s">
        <v>100</v>
      </c>
      <c r="C37" s="27" t="s">
        <v>19</v>
      </c>
      <c r="D37" s="28">
        <v>20231.990000000002</v>
      </c>
      <c r="E37" s="29"/>
      <c r="F37" s="28">
        <v>9503.34</v>
      </c>
      <c r="G37" s="36"/>
      <c r="H37" s="36">
        <v>6.71</v>
      </c>
      <c r="I37" s="36"/>
      <c r="J37" s="36">
        <v>2</v>
      </c>
      <c r="K37" s="36">
        <v>0.45</v>
      </c>
      <c r="N37" s="115"/>
    </row>
    <row r="38" spans="1:14" s="114" customFormat="1" ht="75" customHeight="1">
      <c r="A38" s="25">
        <f t="shared" si="0"/>
        <v>25</v>
      </c>
      <c r="B38" s="113" t="s">
        <v>101</v>
      </c>
      <c r="C38" s="27" t="s">
        <v>19</v>
      </c>
      <c r="D38" s="28">
        <v>15746.28</v>
      </c>
      <c r="E38" s="29"/>
      <c r="F38" s="28">
        <v>9493</v>
      </c>
      <c r="G38" s="36"/>
      <c r="H38" s="36">
        <v>7.55</v>
      </c>
      <c r="I38" s="36"/>
      <c r="J38" s="36">
        <v>2</v>
      </c>
      <c r="K38" s="36">
        <v>0.45</v>
      </c>
      <c r="N38" s="115"/>
    </row>
    <row r="39" spans="1:14" s="114" customFormat="1" ht="77.25" customHeight="1">
      <c r="A39" s="25">
        <f t="shared" si="0"/>
        <v>26</v>
      </c>
      <c r="B39" s="113" t="s">
        <v>102</v>
      </c>
      <c r="C39" s="27" t="s">
        <v>19</v>
      </c>
      <c r="D39" s="28">
        <v>15816</v>
      </c>
      <c r="E39" s="29"/>
      <c r="F39" s="28">
        <v>9562</v>
      </c>
      <c r="G39" s="36"/>
      <c r="H39" s="36">
        <v>8.11</v>
      </c>
      <c r="I39" s="36"/>
      <c r="J39" s="36">
        <v>2</v>
      </c>
      <c r="K39" s="36">
        <v>0.45</v>
      </c>
      <c r="N39" s="115"/>
    </row>
    <row r="40" spans="1:14" s="114" customFormat="1" ht="115.5" customHeight="1">
      <c r="A40" s="25">
        <f t="shared" si="0"/>
        <v>27</v>
      </c>
      <c r="B40" s="113" t="s">
        <v>103</v>
      </c>
      <c r="C40" s="27" t="s">
        <v>19</v>
      </c>
      <c r="D40" s="28">
        <v>15746.28</v>
      </c>
      <c r="E40" s="29"/>
      <c r="F40" s="28">
        <v>9493</v>
      </c>
      <c r="G40" s="36"/>
      <c r="H40" s="36">
        <v>7.55</v>
      </c>
      <c r="I40" s="36"/>
      <c r="J40" s="36">
        <v>2</v>
      </c>
      <c r="K40" s="36">
        <v>0.45</v>
      </c>
      <c r="N40" s="115"/>
    </row>
    <row r="41" spans="1:14" s="114" customFormat="1" ht="72" customHeight="1">
      <c r="A41" s="25">
        <f t="shared" si="0"/>
        <v>28</v>
      </c>
      <c r="B41" s="113" t="s">
        <v>151</v>
      </c>
      <c r="C41" s="27" t="s">
        <v>19</v>
      </c>
      <c r="D41" s="28">
        <v>20231.990000000002</v>
      </c>
      <c r="E41" s="29"/>
      <c r="F41" s="28">
        <v>9503.34</v>
      </c>
      <c r="G41" s="36"/>
      <c r="H41" s="36">
        <v>6.71</v>
      </c>
      <c r="I41" s="36"/>
      <c r="J41" s="36">
        <v>2</v>
      </c>
      <c r="K41" s="36">
        <v>0.45</v>
      </c>
      <c r="N41" s="115"/>
    </row>
    <row r="42" spans="1:14" s="114" customFormat="1" ht="72" customHeight="1">
      <c r="A42" s="25">
        <f t="shared" si="0"/>
        <v>29</v>
      </c>
      <c r="B42" s="113" t="s">
        <v>152</v>
      </c>
      <c r="C42" s="27" t="s">
        <v>19</v>
      </c>
      <c r="D42" s="28">
        <v>15746.28</v>
      </c>
      <c r="E42" s="29"/>
      <c r="F42" s="28">
        <v>9493</v>
      </c>
      <c r="G42" s="36"/>
      <c r="H42" s="36">
        <v>7.55</v>
      </c>
      <c r="I42" s="36"/>
      <c r="J42" s="36">
        <v>2</v>
      </c>
      <c r="K42" s="36">
        <v>0.45</v>
      </c>
      <c r="N42" s="115"/>
    </row>
    <row r="43" spans="1:14" s="114" customFormat="1" ht="72" customHeight="1">
      <c r="A43" s="25">
        <f t="shared" si="0"/>
        <v>30</v>
      </c>
      <c r="B43" s="113" t="s">
        <v>153</v>
      </c>
      <c r="C43" s="27" t="s">
        <v>19</v>
      </c>
      <c r="D43" s="28">
        <v>15816</v>
      </c>
      <c r="E43" s="29"/>
      <c r="F43" s="28">
        <v>9562</v>
      </c>
      <c r="G43" s="36"/>
      <c r="H43" s="36">
        <v>8.11</v>
      </c>
      <c r="I43" s="36"/>
      <c r="J43" s="36">
        <v>2</v>
      </c>
      <c r="K43" s="36">
        <v>0.45</v>
      </c>
      <c r="N43" s="115"/>
    </row>
    <row r="44" spans="1:14" s="114" customFormat="1" ht="72" customHeight="1">
      <c r="A44" s="25">
        <f t="shared" si="0"/>
        <v>31</v>
      </c>
      <c r="B44" s="113" t="s">
        <v>154</v>
      </c>
      <c r="C44" s="27" t="s">
        <v>19</v>
      </c>
      <c r="D44" s="28">
        <v>15746.28</v>
      </c>
      <c r="E44" s="29"/>
      <c r="F44" s="28">
        <v>9493</v>
      </c>
      <c r="G44" s="36"/>
      <c r="H44" s="36">
        <v>7.55</v>
      </c>
      <c r="I44" s="36"/>
      <c r="J44" s="36">
        <v>2</v>
      </c>
      <c r="K44" s="36">
        <v>0.45</v>
      </c>
      <c r="N44" s="115"/>
    </row>
    <row r="45" spans="1:14" s="114" customFormat="1" ht="72" customHeight="1">
      <c r="A45" s="25">
        <f t="shared" si="0"/>
        <v>32</v>
      </c>
      <c r="B45" s="113" t="s">
        <v>155</v>
      </c>
      <c r="C45" s="27" t="s">
        <v>19</v>
      </c>
      <c r="D45" s="28">
        <v>20231.990000000002</v>
      </c>
      <c r="E45" s="29"/>
      <c r="F45" s="28">
        <v>9503.34</v>
      </c>
      <c r="G45" s="36"/>
      <c r="H45" s="36">
        <v>6.71</v>
      </c>
      <c r="I45" s="36"/>
      <c r="J45" s="36">
        <v>2</v>
      </c>
      <c r="K45" s="36">
        <v>0.45</v>
      </c>
      <c r="N45" s="115"/>
    </row>
    <row r="46" spans="1:14" s="114" customFormat="1" ht="72" customHeight="1">
      <c r="A46" s="25">
        <f t="shared" si="0"/>
        <v>33</v>
      </c>
      <c r="B46" s="113" t="s">
        <v>156</v>
      </c>
      <c r="C46" s="27" t="s">
        <v>19</v>
      </c>
      <c r="D46" s="28">
        <v>15746.28</v>
      </c>
      <c r="E46" s="29"/>
      <c r="F46" s="28">
        <v>9493</v>
      </c>
      <c r="G46" s="36"/>
      <c r="H46" s="36">
        <v>7.55</v>
      </c>
      <c r="I46" s="36"/>
      <c r="J46" s="36">
        <v>2</v>
      </c>
      <c r="K46" s="36">
        <v>0.45</v>
      </c>
      <c r="N46" s="115"/>
    </row>
    <row r="47" spans="1:14" s="114" customFormat="1" ht="72" customHeight="1">
      <c r="A47" s="25">
        <f t="shared" si="0"/>
        <v>34</v>
      </c>
      <c r="B47" s="113" t="s">
        <v>157</v>
      </c>
      <c r="C47" s="27" t="s">
        <v>19</v>
      </c>
      <c r="D47" s="28">
        <v>15816</v>
      </c>
      <c r="E47" s="29"/>
      <c r="F47" s="28">
        <v>9562</v>
      </c>
      <c r="G47" s="36"/>
      <c r="H47" s="36">
        <v>8.11</v>
      </c>
      <c r="I47" s="36"/>
      <c r="J47" s="36">
        <v>2</v>
      </c>
      <c r="K47" s="36">
        <v>0.45</v>
      </c>
      <c r="N47" s="115"/>
    </row>
    <row r="48" spans="1:14" s="114" customFormat="1" ht="90.75" customHeight="1">
      <c r="A48" s="25">
        <f t="shared" si="0"/>
        <v>35</v>
      </c>
      <c r="B48" s="113" t="s">
        <v>158</v>
      </c>
      <c r="C48" s="27" t="s">
        <v>19</v>
      </c>
      <c r="D48" s="28">
        <v>15746.28</v>
      </c>
      <c r="E48" s="29"/>
      <c r="F48" s="28">
        <v>9493</v>
      </c>
      <c r="G48" s="36"/>
      <c r="H48" s="36">
        <v>7.55</v>
      </c>
      <c r="I48" s="36"/>
      <c r="J48" s="36">
        <v>2</v>
      </c>
      <c r="K48" s="36">
        <v>0.45</v>
      </c>
      <c r="N48" s="115"/>
    </row>
    <row r="49" spans="1:14" s="114" customFormat="1" ht="72" customHeight="1">
      <c r="A49" s="25">
        <f t="shared" si="0"/>
        <v>36</v>
      </c>
      <c r="B49" s="113" t="s">
        <v>159</v>
      </c>
      <c r="C49" s="27" t="s">
        <v>19</v>
      </c>
      <c r="D49" s="28">
        <v>20231.990000000002</v>
      </c>
      <c r="E49" s="29"/>
      <c r="F49" s="28">
        <v>9503.34</v>
      </c>
      <c r="G49" s="36"/>
      <c r="H49" s="36">
        <v>6.71</v>
      </c>
      <c r="I49" s="36"/>
      <c r="J49" s="36">
        <v>2</v>
      </c>
      <c r="K49" s="36">
        <v>0.45</v>
      </c>
      <c r="N49" s="115"/>
    </row>
    <row r="50" spans="1:14" s="114" customFormat="1" ht="72" customHeight="1">
      <c r="A50" s="25">
        <f t="shared" si="0"/>
        <v>37</v>
      </c>
      <c r="B50" s="113" t="s">
        <v>160</v>
      </c>
      <c r="C50" s="27" t="s">
        <v>19</v>
      </c>
      <c r="D50" s="28">
        <v>15746.28</v>
      </c>
      <c r="E50" s="29"/>
      <c r="F50" s="28">
        <v>9493</v>
      </c>
      <c r="G50" s="36"/>
      <c r="H50" s="36">
        <v>7.55</v>
      </c>
      <c r="I50" s="36"/>
      <c r="J50" s="36">
        <v>2</v>
      </c>
      <c r="K50" s="36">
        <v>0.45</v>
      </c>
      <c r="N50" s="115"/>
    </row>
    <row r="51" spans="1:14" s="114" customFormat="1" ht="72" customHeight="1">
      <c r="A51" s="25">
        <f t="shared" si="0"/>
        <v>38</v>
      </c>
      <c r="B51" s="113" t="s">
        <v>161</v>
      </c>
      <c r="C51" s="27" t="s">
        <v>19</v>
      </c>
      <c r="D51" s="28">
        <v>15816</v>
      </c>
      <c r="E51" s="29"/>
      <c r="F51" s="28">
        <v>9562</v>
      </c>
      <c r="G51" s="36"/>
      <c r="H51" s="36">
        <v>8.11</v>
      </c>
      <c r="I51" s="36"/>
      <c r="J51" s="36">
        <v>2</v>
      </c>
      <c r="K51" s="36">
        <v>0.45</v>
      </c>
      <c r="N51" s="115"/>
    </row>
    <row r="52" spans="1:14" s="114" customFormat="1" ht="72" customHeight="1">
      <c r="A52" s="25">
        <f t="shared" si="0"/>
        <v>39</v>
      </c>
      <c r="B52" s="113" t="s">
        <v>162</v>
      </c>
      <c r="C52" s="27" t="s">
        <v>19</v>
      </c>
      <c r="D52" s="28">
        <v>15746.28</v>
      </c>
      <c r="E52" s="29"/>
      <c r="F52" s="28">
        <v>9493</v>
      </c>
      <c r="G52" s="36"/>
      <c r="H52" s="36">
        <v>7.55</v>
      </c>
      <c r="I52" s="36"/>
      <c r="J52" s="36">
        <v>2</v>
      </c>
      <c r="K52" s="36">
        <v>0.45</v>
      </c>
      <c r="N52" s="115"/>
    </row>
    <row r="53" spans="1:14" s="114" customFormat="1" ht="72" customHeight="1">
      <c r="A53" s="25">
        <f t="shared" si="0"/>
        <v>40</v>
      </c>
      <c r="B53" s="113" t="s">
        <v>163</v>
      </c>
      <c r="C53" s="27" t="s">
        <v>19</v>
      </c>
      <c r="D53" s="28">
        <v>20231.990000000002</v>
      </c>
      <c r="E53" s="29"/>
      <c r="F53" s="28">
        <v>9503.34</v>
      </c>
      <c r="G53" s="36"/>
      <c r="H53" s="36">
        <v>6.71</v>
      </c>
      <c r="I53" s="36"/>
      <c r="J53" s="36">
        <v>2</v>
      </c>
      <c r="K53" s="36">
        <v>0.45</v>
      </c>
      <c r="N53" s="115"/>
    </row>
    <row r="54" spans="1:14" s="114" customFormat="1" ht="78" customHeight="1">
      <c r="A54" s="25">
        <f t="shared" si="0"/>
        <v>41</v>
      </c>
      <c r="B54" s="113" t="s">
        <v>164</v>
      </c>
      <c r="C54" s="27" t="s">
        <v>19</v>
      </c>
      <c r="D54" s="28">
        <v>15746.28</v>
      </c>
      <c r="E54" s="29"/>
      <c r="F54" s="28">
        <v>9493</v>
      </c>
      <c r="G54" s="36"/>
      <c r="H54" s="36">
        <v>7.55</v>
      </c>
      <c r="I54" s="36"/>
      <c r="J54" s="36">
        <v>2</v>
      </c>
      <c r="K54" s="36">
        <v>0.45</v>
      </c>
      <c r="N54" s="115"/>
    </row>
    <row r="55" spans="1:14" s="114" customFormat="1" ht="78" customHeight="1">
      <c r="A55" s="25">
        <f t="shared" si="0"/>
        <v>42</v>
      </c>
      <c r="B55" s="113" t="s">
        <v>165</v>
      </c>
      <c r="C55" s="27" t="s">
        <v>19</v>
      </c>
      <c r="D55" s="28">
        <v>15816</v>
      </c>
      <c r="E55" s="29"/>
      <c r="F55" s="28">
        <v>9562</v>
      </c>
      <c r="G55" s="36"/>
      <c r="H55" s="36">
        <v>8.11</v>
      </c>
      <c r="I55" s="36"/>
      <c r="J55" s="36">
        <v>2</v>
      </c>
      <c r="K55" s="36">
        <v>0.45</v>
      </c>
      <c r="N55" s="115"/>
    </row>
    <row r="56" spans="1:14" s="114" customFormat="1" ht="78" customHeight="1">
      <c r="A56" s="25">
        <f t="shared" si="0"/>
        <v>43</v>
      </c>
      <c r="B56" s="113" t="s">
        <v>166</v>
      </c>
      <c r="C56" s="27" t="s">
        <v>19</v>
      </c>
      <c r="D56" s="28">
        <v>15746.28</v>
      </c>
      <c r="E56" s="29"/>
      <c r="F56" s="28">
        <v>9493</v>
      </c>
      <c r="G56" s="36"/>
      <c r="H56" s="36">
        <v>7.55</v>
      </c>
      <c r="I56" s="36"/>
      <c r="J56" s="36">
        <v>2</v>
      </c>
      <c r="K56" s="36">
        <v>0.45</v>
      </c>
      <c r="N56" s="115"/>
    </row>
    <row r="57" spans="1:14" s="114" customFormat="1" ht="78" customHeight="1">
      <c r="A57" s="25">
        <f t="shared" si="0"/>
        <v>44</v>
      </c>
      <c r="B57" s="113" t="s">
        <v>167</v>
      </c>
      <c r="C57" s="27" t="s">
        <v>19</v>
      </c>
      <c r="D57" s="28">
        <v>20231.990000000002</v>
      </c>
      <c r="E57" s="29"/>
      <c r="F57" s="28">
        <v>9503.34</v>
      </c>
      <c r="G57" s="36"/>
      <c r="H57" s="36">
        <v>6.71</v>
      </c>
      <c r="I57" s="36"/>
      <c r="J57" s="36">
        <v>2</v>
      </c>
      <c r="K57" s="36">
        <v>0.45</v>
      </c>
      <c r="N57" s="115"/>
    </row>
    <row r="58" spans="1:14" s="114" customFormat="1" ht="78" customHeight="1">
      <c r="A58" s="25">
        <f t="shared" si="0"/>
        <v>45</v>
      </c>
      <c r="B58" s="113" t="s">
        <v>168</v>
      </c>
      <c r="C58" s="27" t="s">
        <v>19</v>
      </c>
      <c r="D58" s="28">
        <v>15746.28</v>
      </c>
      <c r="E58" s="29"/>
      <c r="F58" s="28">
        <v>9493</v>
      </c>
      <c r="G58" s="36"/>
      <c r="H58" s="36">
        <v>7.55</v>
      </c>
      <c r="I58" s="36"/>
      <c r="J58" s="36">
        <v>2</v>
      </c>
      <c r="K58" s="36">
        <v>0.45</v>
      </c>
      <c r="N58" s="115"/>
    </row>
    <row r="59" spans="1:14" s="114" customFormat="1" ht="78" customHeight="1">
      <c r="A59" s="25">
        <f t="shared" si="0"/>
        <v>46</v>
      </c>
      <c r="B59" s="113" t="s">
        <v>169</v>
      </c>
      <c r="C59" s="27" t="s">
        <v>19</v>
      </c>
      <c r="D59" s="28">
        <v>15816</v>
      </c>
      <c r="E59" s="29"/>
      <c r="F59" s="28">
        <v>9562</v>
      </c>
      <c r="G59" s="36"/>
      <c r="H59" s="36">
        <v>8.11</v>
      </c>
      <c r="I59" s="36"/>
      <c r="J59" s="36">
        <v>2</v>
      </c>
      <c r="K59" s="36">
        <v>0.45</v>
      </c>
      <c r="N59" s="115"/>
    </row>
    <row r="60" spans="1:14" s="114" customFormat="1" ht="78" customHeight="1">
      <c r="A60" s="25">
        <f t="shared" si="0"/>
        <v>47</v>
      </c>
      <c r="B60" s="113" t="s">
        <v>170</v>
      </c>
      <c r="C60" s="27" t="s">
        <v>19</v>
      </c>
      <c r="D60" s="28">
        <v>15746.28</v>
      </c>
      <c r="E60" s="29"/>
      <c r="F60" s="28">
        <v>9493</v>
      </c>
      <c r="G60" s="36"/>
      <c r="H60" s="36">
        <v>7.55</v>
      </c>
      <c r="I60" s="36"/>
      <c r="J60" s="36">
        <v>2</v>
      </c>
      <c r="K60" s="36">
        <v>0.45</v>
      </c>
      <c r="N60" s="115"/>
    </row>
    <row r="61" spans="1:14" s="114" customFormat="1" ht="78" customHeight="1">
      <c r="A61" s="25">
        <f t="shared" si="0"/>
        <v>48</v>
      </c>
      <c r="B61" s="113" t="s">
        <v>171</v>
      </c>
      <c r="C61" s="27" t="s">
        <v>19</v>
      </c>
      <c r="D61" s="28">
        <v>20231.990000000002</v>
      </c>
      <c r="E61" s="29"/>
      <c r="F61" s="28">
        <v>9503.34</v>
      </c>
      <c r="G61" s="36"/>
      <c r="H61" s="36">
        <v>6.71</v>
      </c>
      <c r="I61" s="36"/>
      <c r="J61" s="36">
        <v>2</v>
      </c>
      <c r="K61" s="36">
        <v>0.45</v>
      </c>
      <c r="N61" s="115"/>
    </row>
    <row r="62" spans="1:14" s="114" customFormat="1" ht="78" customHeight="1">
      <c r="A62" s="25">
        <f t="shared" si="0"/>
        <v>49</v>
      </c>
      <c r="B62" s="113" t="s">
        <v>172</v>
      </c>
      <c r="C62" s="27" t="s">
        <v>19</v>
      </c>
      <c r="D62" s="28">
        <v>15746.28</v>
      </c>
      <c r="E62" s="29"/>
      <c r="F62" s="28">
        <v>9493</v>
      </c>
      <c r="G62" s="36"/>
      <c r="H62" s="36">
        <v>7.55</v>
      </c>
      <c r="I62" s="36"/>
      <c r="J62" s="36">
        <v>2</v>
      </c>
      <c r="K62" s="36">
        <v>0.45</v>
      </c>
      <c r="N62" s="115"/>
    </row>
    <row r="63" spans="1:14" s="114" customFormat="1" ht="78" customHeight="1">
      <c r="A63" s="25">
        <f t="shared" si="0"/>
        <v>50</v>
      </c>
      <c r="B63" s="113" t="s">
        <v>173</v>
      </c>
      <c r="C63" s="27" t="s">
        <v>19</v>
      </c>
      <c r="D63" s="28">
        <v>15816</v>
      </c>
      <c r="E63" s="29"/>
      <c r="F63" s="28">
        <v>9562</v>
      </c>
      <c r="G63" s="36"/>
      <c r="H63" s="36">
        <v>8.11</v>
      </c>
      <c r="I63" s="36"/>
      <c r="J63" s="36">
        <v>2</v>
      </c>
      <c r="K63" s="36">
        <v>0.45</v>
      </c>
      <c r="N63" s="115"/>
    </row>
    <row r="64" spans="1:14" s="114" customFormat="1" ht="78" customHeight="1">
      <c r="A64" s="25">
        <f t="shared" si="0"/>
        <v>51</v>
      </c>
      <c r="B64" s="113" t="s">
        <v>174</v>
      </c>
      <c r="C64" s="27" t="s">
        <v>19</v>
      </c>
      <c r="D64" s="28">
        <v>15746.28</v>
      </c>
      <c r="E64" s="29"/>
      <c r="F64" s="28">
        <v>9493</v>
      </c>
      <c r="G64" s="36"/>
      <c r="H64" s="36">
        <v>7.55</v>
      </c>
      <c r="I64" s="36"/>
      <c r="J64" s="36">
        <v>2</v>
      </c>
      <c r="K64" s="36">
        <v>0.45</v>
      </c>
      <c r="N64" s="115"/>
    </row>
    <row r="65" spans="1:14" s="114" customFormat="1" ht="78" customHeight="1">
      <c r="A65" s="25">
        <f t="shared" si="0"/>
        <v>52</v>
      </c>
      <c r="B65" s="113" t="s">
        <v>175</v>
      </c>
      <c r="C65" s="27" t="s">
        <v>19</v>
      </c>
      <c r="D65" s="28">
        <v>20231.990000000002</v>
      </c>
      <c r="E65" s="29"/>
      <c r="F65" s="28">
        <v>9503.34</v>
      </c>
      <c r="G65" s="36"/>
      <c r="H65" s="36">
        <v>6.71</v>
      </c>
      <c r="I65" s="36"/>
      <c r="J65" s="36">
        <v>2</v>
      </c>
      <c r="K65" s="36">
        <v>0.45</v>
      </c>
      <c r="N65" s="115"/>
    </row>
    <row r="66" spans="1:14" s="114" customFormat="1" ht="78" customHeight="1">
      <c r="A66" s="25">
        <f t="shared" si="0"/>
        <v>53</v>
      </c>
      <c r="B66" s="113" t="s">
        <v>176</v>
      </c>
      <c r="C66" s="27" t="s">
        <v>19</v>
      </c>
      <c r="D66" s="28">
        <v>15746.28</v>
      </c>
      <c r="E66" s="29"/>
      <c r="F66" s="28">
        <v>9493</v>
      </c>
      <c r="G66" s="36"/>
      <c r="H66" s="36">
        <v>7.55</v>
      </c>
      <c r="I66" s="36"/>
      <c r="J66" s="36">
        <v>2</v>
      </c>
      <c r="K66" s="36">
        <v>0.45</v>
      </c>
      <c r="N66" s="115"/>
    </row>
    <row r="67" spans="1:14" s="114" customFormat="1" ht="78" customHeight="1">
      <c r="A67" s="25">
        <f t="shared" si="0"/>
        <v>54</v>
      </c>
      <c r="B67" s="113" t="s">
        <v>177</v>
      </c>
      <c r="C67" s="27" t="s">
        <v>19</v>
      </c>
      <c r="D67" s="28">
        <v>15816</v>
      </c>
      <c r="E67" s="29"/>
      <c r="F67" s="28">
        <v>9562</v>
      </c>
      <c r="G67" s="36"/>
      <c r="H67" s="36">
        <v>8.11</v>
      </c>
      <c r="I67" s="36"/>
      <c r="J67" s="36">
        <v>2</v>
      </c>
      <c r="K67" s="36">
        <v>0.45</v>
      </c>
      <c r="N67" s="115"/>
    </row>
    <row r="68" spans="1:14" s="114" customFormat="1" ht="78" customHeight="1">
      <c r="A68" s="25">
        <f t="shared" si="0"/>
        <v>55</v>
      </c>
      <c r="B68" s="113" t="s">
        <v>178</v>
      </c>
      <c r="C68" s="27" t="s">
        <v>19</v>
      </c>
      <c r="D68" s="28">
        <v>15746.28</v>
      </c>
      <c r="E68" s="29"/>
      <c r="F68" s="28">
        <v>9493</v>
      </c>
      <c r="G68" s="36"/>
      <c r="H68" s="36">
        <v>7.55</v>
      </c>
      <c r="I68" s="36"/>
      <c r="J68" s="36">
        <v>2</v>
      </c>
      <c r="K68" s="36">
        <v>0.45</v>
      </c>
      <c r="N68" s="115"/>
    </row>
    <row r="69" spans="1:14" s="114" customFormat="1" ht="78" customHeight="1">
      <c r="A69" s="25">
        <f t="shared" si="0"/>
        <v>56</v>
      </c>
      <c r="B69" s="113" t="s">
        <v>179</v>
      </c>
      <c r="C69" s="27" t="s">
        <v>19</v>
      </c>
      <c r="D69" s="28">
        <v>20231.990000000002</v>
      </c>
      <c r="E69" s="29"/>
      <c r="F69" s="28">
        <v>9503.34</v>
      </c>
      <c r="G69" s="36"/>
      <c r="H69" s="36">
        <v>6.71</v>
      </c>
      <c r="I69" s="36"/>
      <c r="J69" s="36">
        <v>2</v>
      </c>
      <c r="K69" s="36">
        <v>0.45</v>
      </c>
      <c r="N69" s="115"/>
    </row>
    <row r="70" spans="1:14" s="114" customFormat="1" ht="78" customHeight="1">
      <c r="A70" s="25">
        <f t="shared" si="0"/>
        <v>57</v>
      </c>
      <c r="B70" s="113" t="s">
        <v>180</v>
      </c>
      <c r="C70" s="27" t="s">
        <v>19</v>
      </c>
      <c r="D70" s="28">
        <v>15746.28</v>
      </c>
      <c r="E70" s="29"/>
      <c r="F70" s="28">
        <v>9493</v>
      </c>
      <c r="G70" s="36"/>
      <c r="H70" s="36">
        <v>7.55</v>
      </c>
      <c r="I70" s="36"/>
      <c r="J70" s="36">
        <v>2</v>
      </c>
      <c r="K70" s="36">
        <v>0.45</v>
      </c>
      <c r="N70" s="115"/>
    </row>
    <row r="71" spans="1:14" s="114" customFormat="1" ht="78" customHeight="1">
      <c r="A71" s="25">
        <f t="shared" si="0"/>
        <v>58</v>
      </c>
      <c r="B71" s="113" t="s">
        <v>181</v>
      </c>
      <c r="C71" s="27" t="s">
        <v>19</v>
      </c>
      <c r="D71" s="28">
        <v>15816</v>
      </c>
      <c r="E71" s="29"/>
      <c r="F71" s="28">
        <v>9562</v>
      </c>
      <c r="G71" s="36"/>
      <c r="H71" s="36">
        <v>8.11</v>
      </c>
      <c r="I71" s="36"/>
      <c r="J71" s="36">
        <v>2</v>
      </c>
      <c r="K71" s="36">
        <v>0.45</v>
      </c>
      <c r="N71" s="115"/>
    </row>
    <row r="72" spans="1:14" s="114" customFormat="1" ht="78" customHeight="1">
      <c r="A72" s="25">
        <f t="shared" si="0"/>
        <v>59</v>
      </c>
      <c r="B72" s="113" t="s">
        <v>182</v>
      </c>
      <c r="C72" s="27" t="s">
        <v>19</v>
      </c>
      <c r="D72" s="28">
        <v>15746.28</v>
      </c>
      <c r="E72" s="29"/>
      <c r="F72" s="28">
        <v>9493</v>
      </c>
      <c r="G72" s="36"/>
      <c r="H72" s="36">
        <v>7.55</v>
      </c>
      <c r="I72" s="36"/>
      <c r="J72" s="36">
        <v>2</v>
      </c>
      <c r="K72" s="36">
        <v>0.45</v>
      </c>
      <c r="N72" s="115"/>
    </row>
    <row r="73" spans="1:14" s="114" customFormat="1" ht="78" customHeight="1">
      <c r="A73" s="25">
        <f t="shared" si="0"/>
        <v>60</v>
      </c>
      <c r="B73" s="113" t="s">
        <v>183</v>
      </c>
      <c r="C73" s="27" t="s">
        <v>19</v>
      </c>
      <c r="D73" s="28">
        <v>20231.990000000002</v>
      </c>
      <c r="E73" s="29"/>
      <c r="F73" s="28">
        <v>9503.34</v>
      </c>
      <c r="G73" s="36"/>
      <c r="H73" s="36">
        <v>6.71</v>
      </c>
      <c r="I73" s="36"/>
      <c r="J73" s="36">
        <v>2</v>
      </c>
      <c r="K73" s="36">
        <v>0.45</v>
      </c>
      <c r="N73" s="115"/>
    </row>
    <row r="74" spans="1:14" s="114" customFormat="1" ht="78" customHeight="1">
      <c r="A74" s="25">
        <f t="shared" si="0"/>
        <v>61</v>
      </c>
      <c r="B74" s="113" t="s">
        <v>184</v>
      </c>
      <c r="C74" s="27" t="s">
        <v>19</v>
      </c>
      <c r="D74" s="28">
        <v>15746.28</v>
      </c>
      <c r="E74" s="29"/>
      <c r="F74" s="28">
        <v>9493</v>
      </c>
      <c r="G74" s="36"/>
      <c r="H74" s="36">
        <v>7.55</v>
      </c>
      <c r="I74" s="36"/>
      <c r="J74" s="36">
        <v>2</v>
      </c>
      <c r="K74" s="36">
        <v>0.45</v>
      </c>
      <c r="N74" s="115"/>
    </row>
    <row r="75" spans="1:14" s="114" customFormat="1" ht="78" customHeight="1">
      <c r="A75" s="25">
        <f t="shared" si="0"/>
        <v>62</v>
      </c>
      <c r="B75" s="113" t="s">
        <v>185</v>
      </c>
      <c r="C75" s="27" t="s">
        <v>19</v>
      </c>
      <c r="D75" s="28">
        <v>15816</v>
      </c>
      <c r="E75" s="29"/>
      <c r="F75" s="28">
        <v>9562</v>
      </c>
      <c r="G75" s="36"/>
      <c r="H75" s="36">
        <v>8.11</v>
      </c>
      <c r="I75" s="36"/>
      <c r="J75" s="36">
        <v>2</v>
      </c>
      <c r="K75" s="36">
        <v>0.45</v>
      </c>
      <c r="N75" s="115"/>
    </row>
    <row r="76" spans="1:14" s="114" customFormat="1" ht="78" customHeight="1">
      <c r="A76" s="25">
        <f t="shared" si="0"/>
        <v>63</v>
      </c>
      <c r="B76" s="113" t="s">
        <v>186</v>
      </c>
      <c r="C76" s="27" t="s">
        <v>19</v>
      </c>
      <c r="D76" s="28">
        <v>15746.28</v>
      </c>
      <c r="E76" s="29"/>
      <c r="F76" s="28">
        <v>9493</v>
      </c>
      <c r="G76" s="36"/>
      <c r="H76" s="36">
        <v>7.55</v>
      </c>
      <c r="I76" s="36"/>
      <c r="J76" s="36">
        <v>2</v>
      </c>
      <c r="K76" s="36">
        <v>0.45</v>
      </c>
      <c r="N76" s="115"/>
    </row>
    <row r="77" spans="1:14" s="114" customFormat="1" ht="78" customHeight="1">
      <c r="A77" s="25">
        <f t="shared" si="0"/>
        <v>64</v>
      </c>
      <c r="B77" s="113" t="s">
        <v>187</v>
      </c>
      <c r="C77" s="27" t="s">
        <v>19</v>
      </c>
      <c r="D77" s="28">
        <v>20231.990000000002</v>
      </c>
      <c r="E77" s="29"/>
      <c r="F77" s="28">
        <v>9503.34</v>
      </c>
      <c r="G77" s="36"/>
      <c r="H77" s="36">
        <v>6.71</v>
      </c>
      <c r="I77" s="36"/>
      <c r="J77" s="36">
        <v>2</v>
      </c>
      <c r="K77" s="36">
        <v>0.45</v>
      </c>
      <c r="N77" s="115"/>
    </row>
    <row r="78" spans="1:14" s="114" customFormat="1" ht="78" customHeight="1">
      <c r="A78" s="25">
        <f t="shared" si="0"/>
        <v>65</v>
      </c>
      <c r="B78" s="113" t="s">
        <v>188</v>
      </c>
      <c r="C78" s="27" t="s">
        <v>19</v>
      </c>
      <c r="D78" s="28">
        <v>15746.28</v>
      </c>
      <c r="E78" s="29"/>
      <c r="F78" s="28">
        <v>9493</v>
      </c>
      <c r="G78" s="36"/>
      <c r="H78" s="36">
        <v>7.55</v>
      </c>
      <c r="I78" s="36"/>
      <c r="J78" s="36">
        <v>2</v>
      </c>
      <c r="K78" s="36">
        <v>0.45</v>
      </c>
      <c r="N78" s="115"/>
    </row>
    <row r="79" spans="1:14" s="114" customFormat="1" ht="78" customHeight="1">
      <c r="A79" s="25">
        <f t="shared" si="0"/>
        <v>66</v>
      </c>
      <c r="B79" s="113" t="s">
        <v>189</v>
      </c>
      <c r="C79" s="27" t="s">
        <v>19</v>
      </c>
      <c r="D79" s="28">
        <v>15816</v>
      </c>
      <c r="E79" s="29"/>
      <c r="F79" s="28">
        <v>9562</v>
      </c>
      <c r="G79" s="36"/>
      <c r="H79" s="36">
        <v>8.11</v>
      </c>
      <c r="I79" s="36"/>
      <c r="J79" s="36">
        <v>2</v>
      </c>
      <c r="K79" s="36">
        <v>0.45</v>
      </c>
      <c r="N79" s="115"/>
    </row>
    <row r="80" spans="1:14" s="114" customFormat="1" ht="78" customHeight="1">
      <c r="A80" s="25">
        <f t="shared" ref="A80:A105" si="1">A79+1</f>
        <v>67</v>
      </c>
      <c r="B80" s="113" t="s">
        <v>190</v>
      </c>
      <c r="C80" s="27" t="s">
        <v>19</v>
      </c>
      <c r="D80" s="28">
        <v>15746.28</v>
      </c>
      <c r="E80" s="29"/>
      <c r="F80" s="28">
        <v>9493</v>
      </c>
      <c r="G80" s="36"/>
      <c r="H80" s="36">
        <v>7.55</v>
      </c>
      <c r="I80" s="36"/>
      <c r="J80" s="36">
        <v>2</v>
      </c>
      <c r="K80" s="36">
        <v>0.45</v>
      </c>
      <c r="N80" s="115"/>
    </row>
    <row r="81" spans="1:14" s="114" customFormat="1" ht="72" customHeight="1">
      <c r="A81" s="25">
        <f t="shared" si="1"/>
        <v>68</v>
      </c>
      <c r="B81" s="113" t="s">
        <v>191</v>
      </c>
      <c r="C81" s="27" t="s">
        <v>19</v>
      </c>
      <c r="D81" s="28">
        <v>20231.990000000002</v>
      </c>
      <c r="E81" s="29"/>
      <c r="F81" s="28">
        <v>9503.34</v>
      </c>
      <c r="G81" s="36"/>
      <c r="H81" s="36">
        <v>6.71</v>
      </c>
      <c r="I81" s="36"/>
      <c r="J81" s="36">
        <v>2</v>
      </c>
      <c r="K81" s="36">
        <v>0.45</v>
      </c>
      <c r="N81" s="115"/>
    </row>
    <row r="82" spans="1:14" s="114" customFormat="1" ht="72" customHeight="1">
      <c r="A82" s="25">
        <f t="shared" si="1"/>
        <v>69</v>
      </c>
      <c r="B82" s="113" t="s">
        <v>192</v>
      </c>
      <c r="C82" s="27" t="s">
        <v>19</v>
      </c>
      <c r="D82" s="28">
        <v>15746.28</v>
      </c>
      <c r="E82" s="29"/>
      <c r="F82" s="28">
        <v>9493</v>
      </c>
      <c r="G82" s="36"/>
      <c r="H82" s="36">
        <v>7.55</v>
      </c>
      <c r="I82" s="36"/>
      <c r="J82" s="36">
        <v>2</v>
      </c>
      <c r="K82" s="36">
        <v>0.45</v>
      </c>
      <c r="N82" s="115"/>
    </row>
    <row r="83" spans="1:14" s="114" customFormat="1" ht="78" customHeight="1">
      <c r="A83" s="25">
        <f t="shared" si="1"/>
        <v>70</v>
      </c>
      <c r="B83" s="113" t="s">
        <v>193</v>
      </c>
      <c r="C83" s="27" t="s">
        <v>19</v>
      </c>
      <c r="D83" s="28">
        <v>15816</v>
      </c>
      <c r="E83" s="29"/>
      <c r="F83" s="28">
        <v>9562</v>
      </c>
      <c r="G83" s="36"/>
      <c r="H83" s="36">
        <v>8.11</v>
      </c>
      <c r="I83" s="36"/>
      <c r="J83" s="36">
        <v>2</v>
      </c>
      <c r="K83" s="36">
        <v>0.45</v>
      </c>
      <c r="N83" s="115"/>
    </row>
    <row r="84" spans="1:14" s="114" customFormat="1" ht="78" customHeight="1">
      <c r="A84" s="25">
        <f t="shared" si="1"/>
        <v>71</v>
      </c>
      <c r="B84" s="113" t="s">
        <v>194</v>
      </c>
      <c r="C84" s="27" t="s">
        <v>19</v>
      </c>
      <c r="D84" s="28">
        <v>15746.28</v>
      </c>
      <c r="E84" s="29"/>
      <c r="F84" s="28">
        <v>9493</v>
      </c>
      <c r="G84" s="36"/>
      <c r="H84" s="36">
        <v>7.55</v>
      </c>
      <c r="I84" s="36"/>
      <c r="J84" s="36">
        <v>2</v>
      </c>
      <c r="K84" s="36">
        <v>0.45</v>
      </c>
      <c r="N84" s="115"/>
    </row>
    <row r="85" spans="1:14" s="114" customFormat="1" ht="78" customHeight="1">
      <c r="A85" s="25">
        <f t="shared" si="1"/>
        <v>72</v>
      </c>
      <c r="B85" s="113" t="s">
        <v>195</v>
      </c>
      <c r="C85" s="27" t="s">
        <v>19</v>
      </c>
      <c r="D85" s="28">
        <v>20231.990000000002</v>
      </c>
      <c r="E85" s="29"/>
      <c r="F85" s="28">
        <v>9503.34</v>
      </c>
      <c r="G85" s="36"/>
      <c r="H85" s="36">
        <v>6.71</v>
      </c>
      <c r="I85" s="36"/>
      <c r="J85" s="36">
        <v>2</v>
      </c>
      <c r="K85" s="36">
        <v>0.45</v>
      </c>
      <c r="N85" s="115"/>
    </row>
    <row r="86" spans="1:14" s="114" customFormat="1" ht="78" customHeight="1">
      <c r="A86" s="25">
        <f t="shared" si="1"/>
        <v>73</v>
      </c>
      <c r="B86" s="113" t="s">
        <v>196</v>
      </c>
      <c r="C86" s="27" t="s">
        <v>19</v>
      </c>
      <c r="D86" s="28">
        <v>15746.28</v>
      </c>
      <c r="E86" s="29"/>
      <c r="F86" s="28">
        <v>9493</v>
      </c>
      <c r="G86" s="36"/>
      <c r="H86" s="36">
        <v>7.55</v>
      </c>
      <c r="I86" s="36"/>
      <c r="J86" s="36">
        <v>2</v>
      </c>
      <c r="K86" s="36">
        <v>0.45</v>
      </c>
      <c r="N86" s="115"/>
    </row>
    <row r="87" spans="1:14" s="114" customFormat="1" ht="78" customHeight="1">
      <c r="A87" s="25">
        <f t="shared" si="1"/>
        <v>74</v>
      </c>
      <c r="B87" s="113" t="s">
        <v>197</v>
      </c>
      <c r="C87" s="27" t="s">
        <v>19</v>
      </c>
      <c r="D87" s="28">
        <v>15816</v>
      </c>
      <c r="E87" s="29"/>
      <c r="F87" s="28">
        <v>9562</v>
      </c>
      <c r="G87" s="36"/>
      <c r="H87" s="36">
        <v>8.11</v>
      </c>
      <c r="I87" s="36"/>
      <c r="J87" s="36">
        <v>2</v>
      </c>
      <c r="K87" s="36">
        <v>0.45</v>
      </c>
      <c r="N87" s="115"/>
    </row>
    <row r="88" spans="1:14" s="114" customFormat="1" ht="78" customHeight="1">
      <c r="A88" s="25">
        <f t="shared" si="1"/>
        <v>75</v>
      </c>
      <c r="B88" s="113" t="s">
        <v>198</v>
      </c>
      <c r="C88" s="27" t="s">
        <v>19</v>
      </c>
      <c r="D88" s="28">
        <v>15746.28</v>
      </c>
      <c r="E88" s="29"/>
      <c r="F88" s="28">
        <v>9493</v>
      </c>
      <c r="G88" s="36"/>
      <c r="H88" s="36">
        <v>7.55</v>
      </c>
      <c r="I88" s="36"/>
      <c r="J88" s="36">
        <v>2</v>
      </c>
      <c r="K88" s="36">
        <v>0.45</v>
      </c>
      <c r="N88" s="115"/>
    </row>
    <row r="89" spans="1:14" s="114" customFormat="1" ht="78" customHeight="1">
      <c r="A89" s="25">
        <f t="shared" si="1"/>
        <v>76</v>
      </c>
      <c r="B89" s="113" t="s">
        <v>199</v>
      </c>
      <c r="C89" s="27" t="s">
        <v>19</v>
      </c>
      <c r="D89" s="28">
        <v>20231.990000000002</v>
      </c>
      <c r="E89" s="29"/>
      <c r="F89" s="28">
        <v>9503.34</v>
      </c>
      <c r="G89" s="36"/>
      <c r="H89" s="36">
        <v>6.71</v>
      </c>
      <c r="I89" s="36"/>
      <c r="J89" s="36">
        <v>2</v>
      </c>
      <c r="K89" s="36">
        <v>0.45</v>
      </c>
      <c r="N89" s="115"/>
    </row>
    <row r="90" spans="1:14" s="114" customFormat="1" ht="78" customHeight="1">
      <c r="A90" s="25">
        <f t="shared" si="1"/>
        <v>77</v>
      </c>
      <c r="B90" s="113" t="s">
        <v>200</v>
      </c>
      <c r="C90" s="27" t="s">
        <v>19</v>
      </c>
      <c r="D90" s="28">
        <v>15746.28</v>
      </c>
      <c r="E90" s="29"/>
      <c r="F90" s="28">
        <v>9493</v>
      </c>
      <c r="G90" s="36"/>
      <c r="H90" s="36">
        <v>7.55</v>
      </c>
      <c r="I90" s="36"/>
      <c r="J90" s="36">
        <v>2</v>
      </c>
      <c r="K90" s="36">
        <v>0.45</v>
      </c>
      <c r="N90" s="115"/>
    </row>
    <row r="91" spans="1:14" s="114" customFormat="1" ht="78" customHeight="1">
      <c r="A91" s="25">
        <f t="shared" si="1"/>
        <v>78</v>
      </c>
      <c r="B91" s="113" t="s">
        <v>201</v>
      </c>
      <c r="C91" s="27" t="s">
        <v>19</v>
      </c>
      <c r="D91" s="28">
        <v>15816</v>
      </c>
      <c r="E91" s="29"/>
      <c r="F91" s="28">
        <v>9562</v>
      </c>
      <c r="G91" s="36"/>
      <c r="H91" s="36">
        <v>8.11</v>
      </c>
      <c r="I91" s="36"/>
      <c r="J91" s="36">
        <v>2</v>
      </c>
      <c r="K91" s="36">
        <v>0.45</v>
      </c>
      <c r="N91" s="115"/>
    </row>
    <row r="92" spans="1:14" s="114" customFormat="1" ht="78" customHeight="1">
      <c r="A92" s="25">
        <f t="shared" si="1"/>
        <v>79</v>
      </c>
      <c r="B92" s="113" t="s">
        <v>202</v>
      </c>
      <c r="C92" s="27" t="s">
        <v>19</v>
      </c>
      <c r="D92" s="28">
        <v>15746.28</v>
      </c>
      <c r="E92" s="29"/>
      <c r="F92" s="28">
        <v>9493</v>
      </c>
      <c r="G92" s="36"/>
      <c r="H92" s="36">
        <v>7.55</v>
      </c>
      <c r="I92" s="36"/>
      <c r="J92" s="36">
        <v>2</v>
      </c>
      <c r="K92" s="36">
        <v>0.45</v>
      </c>
      <c r="N92" s="115"/>
    </row>
    <row r="93" spans="1:14" s="114" customFormat="1" ht="78" customHeight="1">
      <c r="A93" s="25">
        <f t="shared" si="1"/>
        <v>80</v>
      </c>
      <c r="B93" s="113" t="s">
        <v>204</v>
      </c>
      <c r="C93" s="27" t="s">
        <v>19</v>
      </c>
      <c r="D93" s="28">
        <v>20231.990000000002</v>
      </c>
      <c r="E93" s="29"/>
      <c r="F93" s="28">
        <v>9503.34</v>
      </c>
      <c r="G93" s="36"/>
      <c r="H93" s="36">
        <v>6.71</v>
      </c>
      <c r="I93" s="36"/>
      <c r="J93" s="36">
        <v>2</v>
      </c>
      <c r="K93" s="36">
        <v>0.45</v>
      </c>
      <c r="N93" s="115"/>
    </row>
    <row r="94" spans="1:14" s="114" customFormat="1" ht="78" customHeight="1">
      <c r="A94" s="25">
        <f t="shared" si="1"/>
        <v>81</v>
      </c>
      <c r="B94" s="113" t="s">
        <v>205</v>
      </c>
      <c r="C94" s="27" t="s">
        <v>19</v>
      </c>
      <c r="D94" s="28">
        <v>15746.28</v>
      </c>
      <c r="E94" s="29"/>
      <c r="F94" s="28">
        <v>9493</v>
      </c>
      <c r="G94" s="36"/>
      <c r="H94" s="36">
        <v>7.55</v>
      </c>
      <c r="I94" s="36"/>
      <c r="J94" s="36">
        <v>2</v>
      </c>
      <c r="K94" s="36">
        <v>0.45</v>
      </c>
      <c r="N94" s="115"/>
    </row>
    <row r="95" spans="1:14" s="114" customFormat="1" ht="78" customHeight="1">
      <c r="A95" s="25">
        <f t="shared" si="1"/>
        <v>82</v>
      </c>
      <c r="B95" s="113" t="s">
        <v>206</v>
      </c>
      <c r="C95" s="27" t="s">
        <v>19</v>
      </c>
      <c r="D95" s="28">
        <v>15816</v>
      </c>
      <c r="E95" s="29"/>
      <c r="F95" s="28">
        <v>9562</v>
      </c>
      <c r="G95" s="36"/>
      <c r="H95" s="36">
        <v>8.11</v>
      </c>
      <c r="I95" s="36"/>
      <c r="J95" s="36">
        <v>2</v>
      </c>
      <c r="K95" s="36">
        <v>0.45</v>
      </c>
      <c r="N95" s="115"/>
    </row>
    <row r="96" spans="1:14" s="114" customFormat="1" ht="78" customHeight="1">
      <c r="A96" s="25">
        <f t="shared" si="1"/>
        <v>83</v>
      </c>
      <c r="B96" s="113" t="s">
        <v>207</v>
      </c>
      <c r="C96" s="27" t="s">
        <v>19</v>
      </c>
      <c r="D96" s="28">
        <v>15746.28</v>
      </c>
      <c r="E96" s="29"/>
      <c r="F96" s="28">
        <v>9493</v>
      </c>
      <c r="G96" s="36"/>
      <c r="H96" s="36">
        <v>7.55</v>
      </c>
      <c r="I96" s="36"/>
      <c r="J96" s="36">
        <v>2</v>
      </c>
      <c r="K96" s="36">
        <v>0.45</v>
      </c>
      <c r="N96" s="115"/>
    </row>
    <row r="97" spans="1:14" s="114" customFormat="1" ht="78" customHeight="1">
      <c r="A97" s="25">
        <f t="shared" si="1"/>
        <v>84</v>
      </c>
      <c r="B97" s="113" t="s">
        <v>208</v>
      </c>
      <c r="C97" s="27" t="s">
        <v>19</v>
      </c>
      <c r="D97" s="28">
        <v>20231.990000000002</v>
      </c>
      <c r="E97" s="29"/>
      <c r="F97" s="28">
        <v>9503.34</v>
      </c>
      <c r="G97" s="36"/>
      <c r="H97" s="36">
        <v>6.71</v>
      </c>
      <c r="I97" s="36"/>
      <c r="J97" s="36">
        <v>2</v>
      </c>
      <c r="K97" s="36">
        <v>0.45</v>
      </c>
      <c r="N97" s="115"/>
    </row>
    <row r="98" spans="1:14" s="114" customFormat="1" ht="78" customHeight="1">
      <c r="A98" s="25">
        <f t="shared" si="1"/>
        <v>85</v>
      </c>
      <c r="B98" s="113" t="s">
        <v>209</v>
      </c>
      <c r="C98" s="27" t="s">
        <v>19</v>
      </c>
      <c r="D98" s="28">
        <v>15746.28</v>
      </c>
      <c r="E98" s="29"/>
      <c r="F98" s="28">
        <v>9493</v>
      </c>
      <c r="G98" s="36"/>
      <c r="H98" s="36">
        <v>7.55</v>
      </c>
      <c r="I98" s="36"/>
      <c r="J98" s="36">
        <v>2</v>
      </c>
      <c r="K98" s="36">
        <v>0.45</v>
      </c>
      <c r="N98" s="115"/>
    </row>
    <row r="99" spans="1:14" s="114" customFormat="1" ht="78" customHeight="1">
      <c r="A99" s="25">
        <f t="shared" si="1"/>
        <v>86</v>
      </c>
      <c r="B99" s="113" t="s">
        <v>210</v>
      </c>
      <c r="C99" s="27" t="s">
        <v>19</v>
      </c>
      <c r="D99" s="28">
        <v>15816</v>
      </c>
      <c r="E99" s="29"/>
      <c r="F99" s="28">
        <v>9562</v>
      </c>
      <c r="G99" s="36"/>
      <c r="H99" s="36">
        <v>8.11</v>
      </c>
      <c r="I99" s="36"/>
      <c r="J99" s="36">
        <v>2</v>
      </c>
      <c r="K99" s="36">
        <v>0.45</v>
      </c>
      <c r="N99" s="115"/>
    </row>
    <row r="100" spans="1:14" s="114" customFormat="1" ht="78" customHeight="1">
      <c r="A100" s="25">
        <f t="shared" si="1"/>
        <v>87</v>
      </c>
      <c r="B100" s="113" t="s">
        <v>211</v>
      </c>
      <c r="C100" s="27" t="s">
        <v>19</v>
      </c>
      <c r="D100" s="28">
        <v>15746.28</v>
      </c>
      <c r="E100" s="29"/>
      <c r="F100" s="28">
        <v>9493</v>
      </c>
      <c r="G100" s="36"/>
      <c r="H100" s="36">
        <v>7.55</v>
      </c>
      <c r="I100" s="36"/>
      <c r="J100" s="36">
        <v>2</v>
      </c>
      <c r="K100" s="36">
        <v>0.45</v>
      </c>
      <c r="N100" s="115"/>
    </row>
    <row r="101" spans="1:14" s="114" customFormat="1" ht="78" customHeight="1">
      <c r="A101" s="25">
        <f t="shared" si="1"/>
        <v>88</v>
      </c>
      <c r="B101" s="113" t="s">
        <v>212</v>
      </c>
      <c r="C101" s="27" t="s">
        <v>19</v>
      </c>
      <c r="D101" s="28">
        <v>20231.990000000002</v>
      </c>
      <c r="E101" s="29"/>
      <c r="F101" s="28">
        <v>9503.34</v>
      </c>
      <c r="G101" s="36"/>
      <c r="H101" s="36">
        <v>6.71</v>
      </c>
      <c r="I101" s="36"/>
      <c r="J101" s="36">
        <v>2</v>
      </c>
      <c r="K101" s="36">
        <v>0.45</v>
      </c>
      <c r="N101" s="115"/>
    </row>
    <row r="102" spans="1:14" s="114" customFormat="1" ht="78" customHeight="1">
      <c r="A102" s="25">
        <f t="shared" si="1"/>
        <v>89</v>
      </c>
      <c r="B102" s="113" t="s">
        <v>213</v>
      </c>
      <c r="C102" s="27" t="s">
        <v>19</v>
      </c>
      <c r="D102" s="28">
        <v>15746.28</v>
      </c>
      <c r="E102" s="29"/>
      <c r="F102" s="28">
        <v>9493</v>
      </c>
      <c r="G102" s="36"/>
      <c r="H102" s="36">
        <v>7.55</v>
      </c>
      <c r="I102" s="36"/>
      <c r="J102" s="36">
        <v>2</v>
      </c>
      <c r="K102" s="36">
        <v>0.45</v>
      </c>
      <c r="N102" s="115"/>
    </row>
    <row r="103" spans="1:14" s="114" customFormat="1" ht="78" customHeight="1">
      <c r="A103" s="25">
        <f t="shared" si="1"/>
        <v>90</v>
      </c>
      <c r="B103" s="113" t="s">
        <v>214</v>
      </c>
      <c r="C103" s="27" t="s">
        <v>19</v>
      </c>
      <c r="D103" s="28">
        <v>15816</v>
      </c>
      <c r="E103" s="29"/>
      <c r="F103" s="28">
        <v>9562</v>
      </c>
      <c r="G103" s="36"/>
      <c r="H103" s="36">
        <v>8.11</v>
      </c>
      <c r="I103" s="36"/>
      <c r="J103" s="36">
        <v>2</v>
      </c>
      <c r="K103" s="36">
        <v>0.45</v>
      </c>
      <c r="N103" s="115"/>
    </row>
    <row r="104" spans="1:14" s="114" customFormat="1" ht="78" customHeight="1">
      <c r="A104" s="25">
        <f t="shared" si="1"/>
        <v>91</v>
      </c>
      <c r="B104" s="113" t="s">
        <v>215</v>
      </c>
      <c r="C104" s="27" t="s">
        <v>19</v>
      </c>
      <c r="D104" s="28">
        <v>15746.28</v>
      </c>
      <c r="E104" s="29"/>
      <c r="F104" s="28">
        <v>9493</v>
      </c>
      <c r="G104" s="36"/>
      <c r="H104" s="36">
        <v>7.55</v>
      </c>
      <c r="I104" s="36"/>
      <c r="J104" s="36">
        <v>2</v>
      </c>
      <c r="K104" s="36">
        <v>0.45</v>
      </c>
      <c r="N104" s="115"/>
    </row>
    <row r="105" spans="1:14" s="114" customFormat="1" ht="78" customHeight="1">
      <c r="A105" s="25">
        <f t="shared" si="1"/>
        <v>92</v>
      </c>
      <c r="B105" s="113" t="s">
        <v>216</v>
      </c>
      <c r="C105" s="27" t="s">
        <v>19</v>
      </c>
      <c r="D105" s="28">
        <v>20231.990000000002</v>
      </c>
      <c r="E105" s="29"/>
      <c r="F105" s="28">
        <v>9503.34</v>
      </c>
      <c r="G105" s="36"/>
      <c r="H105" s="36">
        <v>6.71</v>
      </c>
      <c r="I105" s="36"/>
      <c r="J105" s="36">
        <v>2</v>
      </c>
      <c r="K105" s="36">
        <v>0.45</v>
      </c>
      <c r="N105" s="115"/>
    </row>
    <row r="106" spans="1:14" ht="28.5" customHeight="1">
      <c r="A106" s="137" t="s">
        <v>20</v>
      </c>
      <c r="B106" s="138"/>
      <c r="C106" s="22" t="s">
        <v>17</v>
      </c>
      <c r="D106" s="41">
        <f>SUM(D14:D105)</f>
        <v>1574467.1300000006</v>
      </c>
      <c r="E106" s="42"/>
      <c r="F106" s="41">
        <f>SUM(F14:F105)</f>
        <v>874933.37999999977</v>
      </c>
      <c r="G106" s="42"/>
      <c r="H106" s="41">
        <f>SUM(H14:H105)</f>
        <v>669.68</v>
      </c>
      <c r="I106" s="42"/>
      <c r="J106" s="41">
        <f>SUM(J14:J105)</f>
        <v>184</v>
      </c>
      <c r="K106" s="41">
        <f>SUM(K14:K105)</f>
        <v>41.40000000000002</v>
      </c>
    </row>
    <row r="107" spans="1:14">
      <c r="A107" s="9"/>
      <c r="B107" s="15"/>
      <c r="C107" s="9"/>
      <c r="D107" s="10"/>
      <c r="E107" s="10"/>
      <c r="F107" s="10"/>
      <c r="G107" s="10"/>
      <c r="H107" s="10"/>
      <c r="I107" s="10"/>
      <c r="J107" s="10"/>
      <c r="K107" s="10"/>
    </row>
    <row r="108" spans="1:14" ht="15">
      <c r="A108" s="9"/>
      <c r="B108" s="46" t="s">
        <v>48</v>
      </c>
      <c r="C108" s="9"/>
      <c r="D108" s="10"/>
      <c r="E108" s="10"/>
      <c r="F108" s="10"/>
      <c r="G108" s="10"/>
      <c r="H108" s="10"/>
      <c r="I108" s="10"/>
      <c r="J108" s="10"/>
      <c r="K108" s="10"/>
    </row>
    <row r="109" spans="1:14" s="110" customFormat="1" ht="15" customHeight="1">
      <c r="A109" s="142" t="s">
        <v>30</v>
      </c>
      <c r="B109" s="142"/>
      <c r="C109" s="116"/>
      <c r="D109" s="132" t="s">
        <v>33</v>
      </c>
      <c r="E109" s="48"/>
      <c r="F109" s="48"/>
      <c r="G109" s="48"/>
      <c r="H109" s="48"/>
      <c r="I109" s="48"/>
      <c r="J109" s="48"/>
      <c r="K109" s="48"/>
      <c r="N109" s="111"/>
    </row>
    <row r="110" spans="1:14" s="110" customFormat="1" ht="15">
      <c r="A110" s="49"/>
      <c r="B110" s="46"/>
      <c r="C110" s="49"/>
      <c r="D110" s="48"/>
      <c r="E110" s="48"/>
      <c r="F110" s="48"/>
      <c r="G110" s="48"/>
      <c r="H110" s="48"/>
      <c r="I110" s="48"/>
      <c r="J110" s="48"/>
      <c r="K110" s="48"/>
      <c r="N110" s="111"/>
    </row>
    <row r="111" spans="1:14" s="110" customFormat="1" ht="15">
      <c r="A111" s="116"/>
      <c r="B111" s="117" t="s">
        <v>43</v>
      </c>
      <c r="C111" s="116"/>
      <c r="D111" s="117" t="s">
        <v>44</v>
      </c>
      <c r="E111" s="118"/>
      <c r="F111" s="118"/>
      <c r="G111" s="118"/>
      <c r="H111" s="118"/>
      <c r="I111" s="118"/>
      <c r="J111" s="118"/>
      <c r="K111" s="118"/>
      <c r="N111" s="111"/>
    </row>
  </sheetData>
  <mergeCells count="17">
    <mergeCell ref="A106:B106"/>
    <mergeCell ref="A109:B109"/>
    <mergeCell ref="J6:K6"/>
    <mergeCell ref="A7:B7"/>
    <mergeCell ref="A9:K9"/>
    <mergeCell ref="A11:A12"/>
    <mergeCell ref="B11:B12"/>
    <mergeCell ref="C11:C12"/>
    <mergeCell ref="D11:E11"/>
    <mergeCell ref="F11:G11"/>
    <mergeCell ref="H11:K11"/>
    <mergeCell ref="A1:B1"/>
    <mergeCell ref="A2:B2"/>
    <mergeCell ref="H2:K2"/>
    <mergeCell ref="J3:K3"/>
    <mergeCell ref="A5:B5"/>
    <mergeCell ref="H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ТП</vt:lpstr>
      <vt:lpstr>доп.ТП</vt:lpstr>
      <vt:lpstr>ВЛ</vt:lpstr>
      <vt:lpstr>доп.ВЛ</vt:lpstr>
      <vt:lpstr>УНО</vt:lpstr>
      <vt:lpstr>с девоном</vt:lpstr>
      <vt:lpstr>ВЛ!Область_печати</vt:lpstr>
      <vt:lpstr>доп.ТП!Область_печати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2023-11-01T09:47:50Z</dcterms:modified>
</cp:coreProperties>
</file>